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8700" activeTab="0"/>
  </bookViews>
  <sheets>
    <sheet name="Recibo" sheetId="1" r:id="rId1"/>
    <sheet name="Tabelas Continente 2008" sheetId="2" state="hidden" r:id="rId2"/>
  </sheets>
  <definedNames>
    <definedName name="_xlnm.Print_Area" localSheetId="0">'Recibo'!$B$2:$AV$35</definedName>
  </definedNames>
  <calcPr fullCalcOnLoad="1"/>
</workbook>
</file>

<file path=xl/comments1.xml><?xml version="1.0" encoding="utf-8"?>
<comments xmlns="http://schemas.openxmlformats.org/spreadsheetml/2006/main">
  <authors>
    <author>Maria Proiete</author>
  </authors>
  <commentList>
    <comment ref="AS9" authorId="0">
      <text>
        <r>
          <rPr>
            <sz val="8"/>
            <rFont val="Tahoma"/>
            <family val="2"/>
          </rPr>
          <t xml:space="preserve">Contar no caledário o nº de dias úteis do mês em questão.
</t>
        </r>
      </text>
    </comment>
    <comment ref="AS13" authorId="0">
      <text>
        <r>
          <rPr>
            <sz val="8"/>
            <rFont val="Tahoma"/>
            <family val="2"/>
          </rPr>
          <t>Colocar o nº de dias de férias que gozou no mês em questão.</t>
        </r>
      </text>
    </comment>
    <comment ref="AS11" authorId="0">
      <text>
        <r>
          <rPr>
            <sz val="8"/>
            <rFont val="Tahoma"/>
            <family val="2"/>
          </rPr>
          <t>Nº de dias que faltou no mês em questão e que irão ser descontados pela empresa.</t>
        </r>
      </text>
    </comment>
    <comment ref="AF15" authorId="0">
      <text>
        <r>
          <rPr>
            <sz val="8"/>
            <rFont val="Tahoma"/>
            <family val="2"/>
          </rPr>
          <t>Nº de dias que esteve deslocado e que vai receber ajuda de custos.
Pode usar meios dias (0,5), ou um quarto de dia (0,25), se necessitar.</t>
        </r>
      </text>
    </comment>
    <comment ref="AQ15" authorId="0">
      <text>
        <r>
          <rPr>
            <sz val="8"/>
            <rFont val="Tahoma"/>
            <family val="2"/>
          </rPr>
          <t>Onde esteve deslocado?</t>
        </r>
      </text>
    </comment>
  </commentList>
</comments>
</file>

<file path=xl/sharedStrings.xml><?xml version="1.0" encoding="utf-8"?>
<sst xmlns="http://schemas.openxmlformats.org/spreadsheetml/2006/main" count="500" uniqueCount="102">
  <si>
    <t>Nome:</t>
  </si>
  <si>
    <t>TABELAS DE RETENÇÃO NA FONTE PARA  O CONTINENTE - 2008</t>
  </si>
  <si>
    <t xml:space="preserve">TABELA I - TRABALHO DEPENDENTE </t>
  </si>
  <si>
    <t>NÃO CASADO</t>
  </si>
  <si>
    <t>Remuneração Mensal  Euros</t>
  </si>
  <si>
    <t>Número de dependentes</t>
  </si>
  <si>
    <t>5 ou mais</t>
  </si>
  <si>
    <t>Até</t>
  </si>
  <si>
    <t>Superior a</t>
  </si>
  <si>
    <t>T A B E L A II - TRABALHO DEPENDENTE</t>
  </si>
  <si>
    <t>CASADO UNICO TITULAR</t>
  </si>
  <si>
    <t>T A B E L A III - TRABALHO DEPENDENTE</t>
  </si>
  <si>
    <t>CASADO DOIS TITULARES</t>
  </si>
  <si>
    <t>T A B E L A I V - TRABALHO DEPENDENTE</t>
  </si>
  <si>
    <t>NÃO CASADO - DEFICIENTE</t>
  </si>
  <si>
    <t>T A B E L A   V - TRABALHO DEPENDENTE</t>
  </si>
  <si>
    <t>CASADO UNICO TITULAR - DEFICIENTE</t>
  </si>
  <si>
    <t>T A B E L A VI - TRABALHO DEPENDENTE</t>
  </si>
  <si>
    <t>CASADO DOIS TITULARES - DEFICIENTE</t>
  </si>
  <si>
    <t>TABELAS:</t>
  </si>
  <si>
    <t>Situação familiar:</t>
  </si>
  <si>
    <t>N.º Dependentes:</t>
  </si>
  <si>
    <t>DEPENDENTES:</t>
  </si>
  <si>
    <t>Nenhum dependente</t>
  </si>
  <si>
    <t>1 dependente</t>
  </si>
  <si>
    <t>2 dependentes</t>
  </si>
  <si>
    <t>3 dependentes</t>
  </si>
  <si>
    <t>4 dependentes</t>
  </si>
  <si>
    <t>5 dependentes (ou mais)</t>
  </si>
  <si>
    <t>Regime da Segurança Social:</t>
  </si>
  <si>
    <t>Valor do vencimento mensal:</t>
  </si>
  <si>
    <t>Valor máximo isento de impostos:</t>
  </si>
  <si>
    <t>ANO 2008</t>
  </si>
  <si>
    <t>Taxa de IRS:</t>
  </si>
  <si>
    <t>Vencimento limite:</t>
  </si>
  <si>
    <t>Valor do Sub. Alimentação diário:</t>
  </si>
  <si>
    <t>TAXA CONTRIBUTIVA SEG.SOCIAL:</t>
  </si>
  <si>
    <t>Taxa Contributiva - Regime Geral (trab.11% / Emp.23,75%)</t>
  </si>
  <si>
    <t>Taxa Contributiva - Jovens 1º Emprego (trab.11% / Emp.0%)</t>
  </si>
  <si>
    <t>Taxa Contributiva - Desempregados Longa Duração (trab.11% / Emp.0%)</t>
  </si>
  <si>
    <t>Taxa Contributiva - Trabalhadores Deficientes (trab.11% / Emp.12,5%)</t>
  </si>
  <si>
    <t>Taxa Contributiva - Órgãos Estatutários (trab.10% / Emp.21,25%)</t>
  </si>
  <si>
    <t>Desenvolvido por:</t>
  </si>
  <si>
    <t>www.e-contas.pt</t>
  </si>
  <si>
    <t>De</t>
  </si>
  <si>
    <t>de</t>
  </si>
  <si>
    <t>&gt;10.750</t>
  </si>
  <si>
    <t>&gt; 9.550,00</t>
  </si>
  <si>
    <t>&gt; 10.700,00</t>
  </si>
  <si>
    <t>&gt; 10.750,00</t>
  </si>
  <si>
    <t>&gt; 13.350,00</t>
  </si>
  <si>
    <t>N.º faltas (dias)</t>
  </si>
  <si>
    <t>N.º dias férias</t>
  </si>
  <si>
    <t>Variável pelos dias úteis do mês</t>
  </si>
  <si>
    <t>N.º dias úteis</t>
  </si>
  <si>
    <t>Mês</t>
  </si>
  <si>
    <t>MESES:</t>
  </si>
  <si>
    <t>N.º dias a receber ajuda de custos</t>
  </si>
  <si>
    <t>Valor de Comissões:</t>
  </si>
  <si>
    <t>DADOS PESSOAIS E PARA PROCESSAMENTO SALÁRIO:</t>
  </si>
  <si>
    <t>Descrição</t>
  </si>
  <si>
    <t>dias</t>
  </si>
  <si>
    <t>Abonos</t>
  </si>
  <si>
    <t>Descontos</t>
  </si>
  <si>
    <t>Subsido de Alimentação</t>
  </si>
  <si>
    <t>Comissões</t>
  </si>
  <si>
    <t>Prémios</t>
  </si>
  <si>
    <t>Valor de Prémios períodicos:</t>
  </si>
  <si>
    <t>Distribuição de resultados ou prémios esporádicos:</t>
  </si>
  <si>
    <t>Distribuição de Resultados</t>
  </si>
  <si>
    <t>taxa de</t>
  </si>
  <si>
    <t>IRS -</t>
  </si>
  <si>
    <t>Segurança Social -</t>
  </si>
  <si>
    <t>Subtotais</t>
  </si>
  <si>
    <t>Vencimento Bruto</t>
  </si>
  <si>
    <t>Vencimento Liquido (a receber)</t>
  </si>
  <si>
    <t>OUTROS DADOS:</t>
  </si>
  <si>
    <t>Seu custo para a empresa</t>
  </si>
  <si>
    <t>Ajuda de custos</t>
  </si>
  <si>
    <t>Valor de Ajuda de Custo diário nacional:</t>
  </si>
  <si>
    <t>Fixos (22 dias)</t>
  </si>
  <si>
    <t>Subsídio de Alimentação</t>
  </si>
  <si>
    <t>A deslocação foi em:</t>
  </si>
  <si>
    <t>Portugal</t>
  </si>
  <si>
    <t>Estrangeiro</t>
  </si>
  <si>
    <t>RECIBO DE VENCIMENTO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</si>
  <si>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</si>
  <si>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</si>
  <si>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</si>
  <si>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</si>
  <si>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</si>
  <si>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</si>
  <si>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</si>
  <si>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</si>
  <si>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</si>
  <si>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</si>
  <si>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</si>
  <si>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</si>
  <si>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 empresa paga o sub. de alimentação:</t>
  </si>
  <si>
    <t xml:space="preserve">% descontos do valor líquido/o valor total </t>
  </si>
  <si>
    <t>(IRS+Seg.Social)</t>
  </si>
  <si>
    <t>Tabela de Retenção de IRS do Continente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</si>
</sst>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_ ;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_ ;\-#,##0.0\ "/>
    <numFmt numFmtId="171" formatCode="#,##0.00_ ;\-#,##0.00\ 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Courier New"/>
      <family val="3"/>
    </font>
    <font>
      <b/>
      <sz val="9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u val="single"/>
      <sz val="10"/>
      <color indexed="12"/>
      <name val="Arial"/>
      <family val="2"/>
    </font>
    <font>
      <i/>
      <sz val="8"/>
      <name val="Tahoma"/>
      <family val="2"/>
    </font>
    <font>
      <sz val="10"/>
      <color indexed="9"/>
      <name val="Tahoma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  <font>
      <b/>
      <sz val="16"/>
      <name val="Tahoma"/>
      <family val="2"/>
    </font>
    <font>
      <sz val="10"/>
      <color indexed="22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Tahoma"/>
      <family val="2"/>
    </font>
    <font>
      <u val="single"/>
      <sz val="8"/>
      <color indexed="12"/>
      <name val="Tahoma"/>
      <family val="2"/>
    </font>
    <font>
      <sz val="7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3" fillId="0" borderId="14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/>
    </xf>
    <xf numFmtId="0" fontId="3" fillId="0" borderId="16" xfId="0" applyFont="1" applyFill="1" applyBorder="1" applyAlignment="1">
      <alignment/>
    </xf>
    <xf numFmtId="4" fontId="3" fillId="0" borderId="17" xfId="0" applyNumberFormat="1" applyFont="1" applyBorder="1" applyAlignment="1">
      <alignment/>
    </xf>
    <xf numFmtId="164" fontId="3" fillId="0" borderId="18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164" fontId="3" fillId="0" borderId="15" xfId="59" applyNumberFormat="1" applyFont="1" applyBorder="1" applyAlignment="1">
      <alignment/>
    </xf>
    <xf numFmtId="164" fontId="3" fillId="0" borderId="19" xfId="59" applyNumberFormat="1" applyFont="1" applyBorder="1" applyAlignment="1">
      <alignment/>
    </xf>
    <xf numFmtId="164" fontId="3" fillId="0" borderId="19" xfId="59" applyNumberFormat="1" applyFont="1" applyFill="1" applyBorder="1" applyAlignment="1">
      <alignment/>
    </xf>
    <xf numFmtId="4" fontId="3" fillId="0" borderId="20" xfId="0" applyNumberFormat="1" applyFont="1" applyBorder="1" applyAlignment="1">
      <alignment/>
    </xf>
    <xf numFmtId="164" fontId="3" fillId="0" borderId="18" xfId="59" applyNumberFormat="1" applyFont="1" applyFill="1" applyBorder="1" applyAlignment="1">
      <alignment/>
    </xf>
    <xf numFmtId="164" fontId="3" fillId="0" borderId="20" xfId="59" applyNumberFormat="1" applyFont="1" applyFill="1" applyBorder="1" applyAlignment="1">
      <alignment/>
    </xf>
    <xf numFmtId="0" fontId="1" fillId="0" borderId="0" xfId="0" applyFont="1" applyAlignment="1">
      <alignment/>
    </xf>
    <xf numFmtId="164" fontId="3" fillId="0" borderId="21" xfId="59" applyNumberFormat="1" applyFont="1" applyBorder="1" applyAlignment="1">
      <alignment/>
    </xf>
    <xf numFmtId="164" fontId="3" fillId="0" borderId="22" xfId="59" applyNumberFormat="1" applyFont="1" applyBorder="1" applyAlignment="1">
      <alignment/>
    </xf>
    <xf numFmtId="164" fontId="3" fillId="0" borderId="23" xfId="59" applyNumberFormat="1" applyFont="1" applyBorder="1" applyAlignment="1">
      <alignment/>
    </xf>
    <xf numFmtId="164" fontId="3" fillId="0" borderId="14" xfId="59" applyNumberFormat="1" applyFont="1" applyBorder="1" applyAlignment="1">
      <alignment/>
    </xf>
    <xf numFmtId="164" fontId="3" fillId="0" borderId="0" xfId="59" applyNumberFormat="1" applyFont="1" applyBorder="1" applyAlignment="1">
      <alignment/>
    </xf>
    <xf numFmtId="164" fontId="3" fillId="0" borderId="0" xfId="59" applyNumberFormat="1" applyFont="1" applyFill="1" applyBorder="1" applyAlignment="1">
      <alignment/>
    </xf>
    <xf numFmtId="164" fontId="3" fillId="0" borderId="16" xfId="59" applyNumberFormat="1" applyFont="1" applyFill="1" applyBorder="1" applyAlignment="1">
      <alignment/>
    </xf>
    <xf numFmtId="164" fontId="3" fillId="0" borderId="17" xfId="59" applyNumberFormat="1" applyFont="1" applyFill="1" applyBorder="1" applyAlignment="1">
      <alignment/>
    </xf>
    <xf numFmtId="0" fontId="0" fillId="0" borderId="0" xfId="0" applyAlignment="1" quotePrefix="1">
      <alignment/>
    </xf>
    <xf numFmtId="0" fontId="0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164" fontId="3" fillId="0" borderId="18" xfId="59" applyNumberFormat="1" applyFont="1" applyBorder="1" applyAlignment="1">
      <alignment/>
    </xf>
    <xf numFmtId="164" fontId="3" fillId="0" borderId="20" xfId="59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19" xfId="0" applyNumberFormat="1" applyFont="1" applyBorder="1" applyAlignment="1">
      <alignment/>
    </xf>
    <xf numFmtId="0" fontId="3" fillId="0" borderId="14" xfId="0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164" fontId="3" fillId="0" borderId="15" xfId="59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 quotePrefix="1">
      <alignment horizontal="centerContinuous"/>
    </xf>
    <xf numFmtId="0" fontId="0" fillId="0" borderId="0" xfId="0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 applyProtection="1">
      <alignment/>
      <protection/>
    </xf>
    <xf numFmtId="164" fontId="3" fillId="0" borderId="0" xfId="59" applyNumberFormat="1" applyFont="1" applyBorder="1" applyAlignment="1">
      <alignment horizontal="right"/>
    </xf>
    <xf numFmtId="164" fontId="3" fillId="0" borderId="0" xfId="5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3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 applyProtection="1">
      <alignment/>
      <protection/>
    </xf>
    <xf numFmtId="164" fontId="0" fillId="0" borderId="0" xfId="59" applyNumberFormat="1" applyBorder="1" applyAlignment="1">
      <alignment/>
    </xf>
    <xf numFmtId="0" fontId="1" fillId="0" borderId="0" xfId="0" applyFont="1" applyAlignment="1">
      <alignment horizontal="left"/>
    </xf>
    <xf numFmtId="0" fontId="6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Alignment="1" applyProtection="1">
      <alignment horizontal="left" vertical="center"/>
      <protection hidden="1"/>
    </xf>
    <xf numFmtId="9" fontId="6" fillId="33" borderId="0" xfId="59" applyFont="1" applyFill="1" applyAlignment="1" applyProtection="1">
      <alignment vertical="center"/>
      <protection hidden="1"/>
    </xf>
    <xf numFmtId="10" fontId="6" fillId="33" borderId="0" xfId="59" applyNumberFormat="1" applyFont="1" applyFill="1" applyAlignment="1" applyProtection="1">
      <alignment vertical="center"/>
      <protection hidden="1"/>
    </xf>
    <xf numFmtId="0" fontId="16" fillId="33" borderId="0" xfId="0" applyFont="1" applyFill="1" applyAlignment="1" applyProtection="1">
      <alignment vertical="center"/>
      <protection hidden="1"/>
    </xf>
    <xf numFmtId="0" fontId="6" fillId="34" borderId="24" xfId="0" applyFont="1" applyFill="1" applyBorder="1" applyAlignment="1" applyProtection="1">
      <alignment vertical="center"/>
      <protection hidden="1"/>
    </xf>
    <xf numFmtId="0" fontId="6" fillId="34" borderId="25" xfId="0" applyFont="1" applyFill="1" applyBorder="1" applyAlignment="1" applyProtection="1">
      <alignment vertical="center"/>
      <protection hidden="1"/>
    </xf>
    <xf numFmtId="0" fontId="6" fillId="34" borderId="26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vertical="center"/>
      <protection hidden="1"/>
    </xf>
    <xf numFmtId="0" fontId="6" fillId="34" borderId="27" xfId="0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vertical="center"/>
      <protection locked="0"/>
    </xf>
    <xf numFmtId="0" fontId="6" fillId="34" borderId="27" xfId="0" applyFont="1" applyFill="1" applyBorder="1" applyAlignment="1" applyProtection="1">
      <alignment vertical="center"/>
      <protection locked="0"/>
    </xf>
    <xf numFmtId="44" fontId="6" fillId="34" borderId="0" xfId="44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Border="1" applyAlignment="1" applyProtection="1">
      <alignment horizontal="right" vertical="center"/>
      <protection hidden="1"/>
    </xf>
    <xf numFmtId="0" fontId="6" fillId="34" borderId="0" xfId="0" applyFont="1" applyFill="1" applyBorder="1" applyAlignment="1" applyProtection="1">
      <alignment horizontal="left" vertical="center"/>
      <protection hidden="1"/>
    </xf>
    <xf numFmtId="1" fontId="6" fillId="34" borderId="14" xfId="0" applyNumberFormat="1" applyFont="1" applyFill="1" applyBorder="1" applyAlignment="1" applyProtection="1">
      <alignment horizontal="center" vertical="center"/>
      <protection hidden="1"/>
    </xf>
    <xf numFmtId="1" fontId="6" fillId="34" borderId="0" xfId="0" applyNumberFormat="1" applyFont="1" applyFill="1" applyBorder="1" applyAlignment="1" applyProtection="1">
      <alignment horizontal="center" vertical="center"/>
      <protection hidden="1"/>
    </xf>
    <xf numFmtId="1" fontId="6" fillId="34" borderId="19" xfId="0" applyNumberFormat="1" applyFont="1" applyFill="1" applyBorder="1" applyAlignment="1" applyProtection="1">
      <alignment horizontal="center" vertical="center"/>
      <protection hidden="1"/>
    </xf>
    <xf numFmtId="0" fontId="6" fillId="34" borderId="14" xfId="0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horizontal="right" vertical="center"/>
      <protection hidden="1"/>
    </xf>
    <xf numFmtId="0" fontId="6" fillId="34" borderId="19" xfId="0" applyFont="1" applyFill="1" applyBorder="1" applyAlignment="1" applyProtection="1">
      <alignment vertical="center"/>
      <protection hidden="1"/>
    </xf>
    <xf numFmtId="164" fontId="6" fillId="34" borderId="0" xfId="0" applyNumberFormat="1" applyFont="1" applyFill="1" applyBorder="1" applyAlignment="1" applyProtection="1">
      <alignment vertical="center"/>
      <protection hidden="1"/>
    </xf>
    <xf numFmtId="1" fontId="6" fillId="34" borderId="0" xfId="0" applyNumberFormat="1" applyFont="1" applyFill="1" applyBorder="1" applyAlignment="1" applyProtection="1">
      <alignment vertical="center"/>
      <protection hidden="1"/>
    </xf>
    <xf numFmtId="0" fontId="7" fillId="34" borderId="0" xfId="0" applyFont="1" applyFill="1" applyBorder="1" applyAlignment="1" applyProtection="1">
      <alignment horizontal="left" vertical="center"/>
      <protection hidden="1"/>
    </xf>
    <xf numFmtId="0" fontId="6" fillId="34" borderId="28" xfId="0" applyFont="1" applyFill="1" applyBorder="1" applyAlignment="1" applyProtection="1">
      <alignment vertical="center"/>
      <protection hidden="1"/>
    </xf>
    <xf numFmtId="0" fontId="6" fillId="34" borderId="29" xfId="0" applyFont="1" applyFill="1" applyBorder="1" applyAlignment="1" applyProtection="1">
      <alignment vertical="center"/>
      <protection hidden="1"/>
    </xf>
    <xf numFmtId="0" fontId="6" fillId="34" borderId="30" xfId="0" applyFont="1" applyFill="1" applyBorder="1" applyAlignment="1" applyProtection="1">
      <alignment vertical="center"/>
      <protection hidden="1"/>
    </xf>
    <xf numFmtId="0" fontId="11" fillId="33" borderId="0" xfId="0" applyFont="1" applyFill="1" applyAlignment="1" applyProtection="1">
      <alignment vertical="center"/>
      <protection hidden="1"/>
    </xf>
    <xf numFmtId="0" fontId="6" fillId="34" borderId="0" xfId="0" applyFont="1" applyFill="1" applyBorder="1" applyAlignment="1">
      <alignment/>
    </xf>
    <xf numFmtId="0" fontId="12" fillId="34" borderId="0" xfId="0" applyFont="1" applyFill="1" applyBorder="1" applyAlignment="1" applyProtection="1">
      <alignment vertical="center"/>
      <protection hidden="1"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44" fontId="12" fillId="34" borderId="0" xfId="44" applyFont="1" applyFill="1" applyBorder="1" applyAlignment="1" applyProtection="1">
      <alignment vertical="center"/>
      <protection hidden="1"/>
    </xf>
    <xf numFmtId="0" fontId="8" fillId="34" borderId="27" xfId="0" applyFont="1" applyFill="1" applyBorder="1" applyAlignment="1" applyProtection="1">
      <alignment vertical="center"/>
      <protection hidden="1"/>
    </xf>
    <xf numFmtId="0" fontId="12" fillId="34" borderId="0" xfId="0" applyFont="1" applyFill="1" applyBorder="1" applyAlignment="1" applyProtection="1">
      <alignment horizontal="right" vertical="center"/>
      <protection hidden="1"/>
    </xf>
    <xf numFmtId="0" fontId="19" fillId="34" borderId="0" xfId="0" applyFont="1" applyFill="1" applyBorder="1" applyAlignment="1" applyProtection="1">
      <alignment vertical="center"/>
      <protection hidden="1"/>
    </xf>
    <xf numFmtId="0" fontId="19" fillId="34" borderId="0" xfId="0" applyFont="1" applyFill="1" applyBorder="1" applyAlignment="1">
      <alignment/>
    </xf>
    <xf numFmtId="0" fontId="14" fillId="34" borderId="0" xfId="0" applyFont="1" applyFill="1" applyBorder="1" applyAlignment="1" applyProtection="1">
      <alignment horizontal="center" vertical="center"/>
      <protection hidden="1"/>
    </xf>
    <xf numFmtId="0" fontId="6" fillId="33" borderId="31" xfId="0" applyFont="1" applyFill="1" applyBorder="1" applyAlignment="1" applyProtection="1">
      <alignment horizontal="left" vertical="center"/>
      <protection locked="0"/>
    </xf>
    <xf numFmtId="0" fontId="6" fillId="33" borderId="32" xfId="0" applyFont="1" applyFill="1" applyBorder="1" applyAlignment="1" applyProtection="1">
      <alignment horizontal="left" vertical="center"/>
      <protection locked="0"/>
    </xf>
    <xf numFmtId="0" fontId="6" fillId="33" borderId="33" xfId="0" applyFont="1" applyFill="1" applyBorder="1" applyAlignment="1" applyProtection="1">
      <alignment horizontal="left" vertical="center"/>
      <protection locked="0"/>
    </xf>
    <xf numFmtId="0" fontId="6" fillId="33" borderId="31" xfId="0" applyFont="1" applyFill="1" applyBorder="1" applyAlignment="1" applyProtection="1">
      <alignment horizontal="left" vertical="center"/>
      <protection hidden="1" locked="0"/>
    </xf>
    <xf numFmtId="0" fontId="6" fillId="33" borderId="32" xfId="0" applyFont="1" applyFill="1" applyBorder="1" applyAlignment="1" applyProtection="1">
      <alignment horizontal="left" vertical="center"/>
      <protection hidden="1" locked="0"/>
    </xf>
    <xf numFmtId="0" fontId="6" fillId="33" borderId="33" xfId="0" applyFont="1" applyFill="1" applyBorder="1" applyAlignment="1" applyProtection="1">
      <alignment horizontal="left" vertical="center"/>
      <protection hidden="1" locked="0"/>
    </xf>
    <xf numFmtId="165" fontId="6" fillId="33" borderId="31" xfId="44" applyNumberFormat="1" applyFont="1" applyFill="1" applyBorder="1" applyAlignment="1" applyProtection="1">
      <alignment horizontal="center" vertical="center"/>
      <protection locked="0"/>
    </xf>
    <xf numFmtId="165" fontId="6" fillId="33" borderId="32" xfId="44" applyNumberFormat="1" applyFont="1" applyFill="1" applyBorder="1" applyAlignment="1" applyProtection="1">
      <alignment horizontal="center" vertical="center"/>
      <protection locked="0"/>
    </xf>
    <xf numFmtId="165" fontId="6" fillId="33" borderId="33" xfId="44" applyNumberFormat="1" applyFont="1" applyFill="1" applyBorder="1" applyAlignment="1" applyProtection="1">
      <alignment horizontal="center" vertical="center"/>
      <protection locked="0"/>
    </xf>
    <xf numFmtId="0" fontId="10" fillId="34" borderId="25" xfId="0" applyFont="1" applyFill="1" applyBorder="1" applyAlignment="1" applyProtection="1">
      <alignment horizontal="center" vertical="center"/>
      <protection hidden="1"/>
    </xf>
    <xf numFmtId="0" fontId="10" fillId="34" borderId="34" xfId="0" applyFont="1" applyFill="1" applyBorder="1" applyAlignment="1" applyProtection="1">
      <alignment horizontal="center" vertical="center"/>
      <protection hidden="1"/>
    </xf>
    <xf numFmtId="0" fontId="17" fillId="34" borderId="0" xfId="53" applyFont="1" applyFill="1" applyBorder="1" applyAlignment="1" applyProtection="1">
      <alignment horizontal="center" vertical="center"/>
      <protection locked="0"/>
    </xf>
    <xf numFmtId="0" fontId="18" fillId="34" borderId="0" xfId="53" applyFont="1" applyFill="1" applyBorder="1" applyAlignment="1" applyProtection="1">
      <alignment horizontal="center" vertical="center"/>
      <protection locked="0"/>
    </xf>
    <xf numFmtId="0" fontId="18" fillId="34" borderId="27" xfId="53" applyFont="1" applyFill="1" applyBorder="1" applyAlignment="1" applyProtection="1">
      <alignment horizontal="center" vertical="center"/>
      <protection locked="0"/>
    </xf>
    <xf numFmtId="44" fontId="6" fillId="33" borderId="31" xfId="44" applyFont="1" applyFill="1" applyBorder="1" applyAlignment="1" applyProtection="1">
      <alignment horizontal="center" vertical="center"/>
      <protection locked="0"/>
    </xf>
    <xf numFmtId="44" fontId="6" fillId="33" borderId="32" xfId="44" applyFont="1" applyFill="1" applyBorder="1" applyAlignment="1" applyProtection="1">
      <alignment horizontal="center" vertical="center"/>
      <protection locked="0"/>
    </xf>
    <xf numFmtId="44" fontId="6" fillId="33" borderId="33" xfId="44" applyFont="1" applyFill="1" applyBorder="1" applyAlignment="1" applyProtection="1">
      <alignment horizontal="center" vertical="center"/>
      <protection locked="0"/>
    </xf>
    <xf numFmtId="44" fontId="12" fillId="34" borderId="0" xfId="44" applyFont="1" applyFill="1" applyBorder="1" applyAlignment="1" applyProtection="1">
      <alignment horizontal="center" vertical="center"/>
      <protection hidden="1"/>
    </xf>
    <xf numFmtId="164" fontId="12" fillId="34" borderId="0" xfId="59" applyNumberFormat="1" applyFont="1" applyFill="1" applyBorder="1" applyAlignment="1" applyProtection="1">
      <alignment horizontal="center" vertical="center"/>
      <protection hidden="1"/>
    </xf>
    <xf numFmtId="10" fontId="6" fillId="34" borderId="0" xfId="59" applyNumberFormat="1" applyFont="1" applyFill="1" applyBorder="1" applyAlignment="1" applyProtection="1">
      <alignment horizontal="center" vertical="center"/>
      <protection hidden="1"/>
    </xf>
    <xf numFmtId="10" fontId="6" fillId="34" borderId="27" xfId="59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 applyProtection="1">
      <alignment horizontal="center" vertical="center" wrapText="1"/>
      <protection hidden="1"/>
    </xf>
    <xf numFmtId="44" fontId="6" fillId="34" borderId="15" xfId="44" applyFont="1" applyFill="1" applyBorder="1" applyAlignment="1" applyProtection="1">
      <alignment horizontal="center" vertical="center"/>
      <protection hidden="1"/>
    </xf>
    <xf numFmtId="0" fontId="6" fillId="34" borderId="15" xfId="0" applyFont="1" applyFill="1" applyBorder="1" applyAlignment="1" applyProtection="1">
      <alignment horizontal="left" vertical="center"/>
      <protection hidden="1"/>
    </xf>
    <xf numFmtId="1" fontId="6" fillId="34" borderId="15" xfId="0" applyNumberFormat="1" applyFont="1" applyFill="1" applyBorder="1" applyAlignment="1" applyProtection="1">
      <alignment horizontal="center" vertical="center"/>
      <protection hidden="1"/>
    </xf>
    <xf numFmtId="44" fontId="7" fillId="34" borderId="35" xfId="44" applyFont="1" applyFill="1" applyBorder="1" applyAlignment="1" applyProtection="1">
      <alignment horizontal="center" vertical="center"/>
      <protection hidden="1"/>
    </xf>
    <xf numFmtId="44" fontId="7" fillId="34" borderId="36" xfId="44" applyFont="1" applyFill="1" applyBorder="1" applyAlignment="1" applyProtection="1">
      <alignment horizontal="center" vertical="center"/>
      <protection hidden="1"/>
    </xf>
    <xf numFmtId="44" fontId="7" fillId="34" borderId="37" xfId="44" applyFont="1" applyFill="1" applyBorder="1" applyAlignment="1" applyProtection="1">
      <alignment horizontal="center" vertical="center"/>
      <protection hidden="1"/>
    </xf>
    <xf numFmtId="10" fontId="15" fillId="34" borderId="0" xfId="59" applyNumberFormat="1" applyFont="1" applyFill="1" applyBorder="1" applyAlignment="1" applyProtection="1">
      <alignment horizontal="center" vertical="center"/>
      <protection hidden="1"/>
    </xf>
    <xf numFmtId="44" fontId="6" fillId="34" borderId="0" xfId="44" applyFont="1" applyFill="1" applyBorder="1" applyAlignment="1" applyProtection="1">
      <alignment horizontal="center" vertical="center"/>
      <protection hidden="1"/>
    </xf>
    <xf numFmtId="44" fontId="6" fillId="34" borderId="27" xfId="44" applyFont="1" applyFill="1" applyBorder="1" applyAlignment="1" applyProtection="1">
      <alignment horizontal="center" vertical="center"/>
      <protection hidden="1"/>
    </xf>
    <xf numFmtId="1" fontId="6" fillId="34" borderId="0" xfId="0" applyNumberFormat="1" applyFont="1" applyFill="1" applyBorder="1" applyAlignment="1" applyProtection="1">
      <alignment horizontal="center" vertical="center"/>
      <protection hidden="1"/>
    </xf>
    <xf numFmtId="0" fontId="6" fillId="34" borderId="14" xfId="0" applyFont="1" applyFill="1" applyBorder="1" applyAlignment="1" applyProtection="1">
      <alignment horizontal="left" vertical="center"/>
      <protection hidden="1"/>
    </xf>
    <xf numFmtId="0" fontId="6" fillId="34" borderId="0" xfId="0" applyFont="1" applyFill="1" applyBorder="1" applyAlignment="1" applyProtection="1">
      <alignment horizontal="left" vertical="center"/>
      <protection hidden="1"/>
    </xf>
    <xf numFmtId="0" fontId="6" fillId="34" borderId="19" xfId="0" applyFont="1" applyFill="1" applyBorder="1" applyAlignment="1" applyProtection="1">
      <alignment horizontal="left" vertical="center"/>
      <protection hidden="1"/>
    </xf>
    <xf numFmtId="164" fontId="6" fillId="34" borderId="0" xfId="0" applyNumberFormat="1" applyFont="1" applyFill="1" applyBorder="1" applyAlignment="1" applyProtection="1">
      <alignment horizontal="center" vertical="center"/>
      <protection hidden="1"/>
    </xf>
    <xf numFmtId="9" fontId="6" fillId="34" borderId="0" xfId="59" applyFont="1" applyFill="1" applyBorder="1" applyAlignment="1" applyProtection="1">
      <alignment horizontal="center" vertical="center"/>
      <protection hidden="1"/>
    </xf>
    <xf numFmtId="0" fontId="6" fillId="34" borderId="10" xfId="0" applyFont="1" applyFill="1" applyBorder="1" applyAlignment="1" applyProtection="1">
      <alignment horizontal="left" vertical="center"/>
      <protection hidden="1"/>
    </xf>
    <xf numFmtId="0" fontId="6" fillId="34" borderId="11" xfId="0" applyFont="1" applyFill="1" applyBorder="1" applyAlignment="1" applyProtection="1">
      <alignment horizontal="left" vertical="center"/>
      <protection hidden="1"/>
    </xf>
    <xf numFmtId="0" fontId="6" fillId="34" borderId="12" xfId="0" applyFont="1" applyFill="1" applyBorder="1" applyAlignment="1" applyProtection="1">
      <alignment horizontal="left" vertical="center"/>
      <protection hidden="1"/>
    </xf>
    <xf numFmtId="1" fontId="6" fillId="34" borderId="13" xfId="0" applyNumberFormat="1" applyFont="1" applyFill="1" applyBorder="1" applyAlignment="1" applyProtection="1">
      <alignment horizontal="center" vertical="center"/>
      <protection hidden="1"/>
    </xf>
    <xf numFmtId="44" fontId="6" fillId="34" borderId="13" xfId="44" applyFont="1" applyFill="1" applyBorder="1" applyAlignment="1" applyProtection="1">
      <alignment horizontal="center" vertical="center"/>
      <protection hidden="1"/>
    </xf>
    <xf numFmtId="44" fontId="6" fillId="34" borderId="14" xfId="44" applyFont="1" applyFill="1" applyBorder="1" applyAlignment="1" applyProtection="1">
      <alignment horizontal="center" vertical="center"/>
      <protection hidden="1"/>
    </xf>
    <xf numFmtId="44" fontId="6" fillId="34" borderId="19" xfId="44" applyFont="1" applyFill="1" applyBorder="1" applyAlignment="1" applyProtection="1">
      <alignment horizontal="center" vertical="center"/>
      <protection hidden="1"/>
    </xf>
    <xf numFmtId="171" fontId="6" fillId="33" borderId="31" xfId="44" applyNumberFormat="1" applyFont="1" applyFill="1" applyBorder="1" applyAlignment="1" applyProtection="1">
      <alignment horizontal="center" vertical="center"/>
      <protection locked="0"/>
    </xf>
    <xf numFmtId="171" fontId="6" fillId="33" borderId="32" xfId="44" applyNumberFormat="1" applyFont="1" applyFill="1" applyBorder="1" applyAlignment="1" applyProtection="1">
      <alignment horizontal="center" vertical="center"/>
      <protection locked="0"/>
    </xf>
    <xf numFmtId="171" fontId="6" fillId="33" borderId="33" xfId="44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47625</xdr:colOff>
      <xdr:row>2</xdr:row>
      <xdr:rowOff>0</xdr:rowOff>
    </xdr:from>
    <xdr:to>
      <xdr:col>47</xdr:col>
      <xdr:colOff>142875</xdr:colOff>
      <xdr:row>3</xdr:row>
      <xdr:rowOff>85725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333375"/>
          <a:ext cx="14287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contas.pt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S59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250" width="2.8515625" style="71" customWidth="1"/>
    <col min="251" max="251" width="63.140625" style="71" bestFit="1" customWidth="1"/>
    <col min="252" max="252" width="36.7109375" style="71" bestFit="1" customWidth="1"/>
    <col min="253" max="16384" width="9.140625" style="71" customWidth="1"/>
  </cols>
  <sheetData>
    <row r="1" ht="13.5" thickBot="1"/>
    <row r="2" spans="2:48" ht="12.75"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120"/>
      <c r="AE2" s="120"/>
      <c r="AF2" s="120"/>
      <c r="AG2" s="120"/>
      <c r="AH2" s="120"/>
      <c r="AI2" s="120"/>
      <c r="AJ2" s="120"/>
      <c r="AK2" s="120"/>
      <c r="AL2" s="77"/>
      <c r="AM2" s="77"/>
      <c r="AN2" s="77"/>
      <c r="AO2" s="120" t="s">
        <v>42</v>
      </c>
      <c r="AP2" s="120"/>
      <c r="AQ2" s="120"/>
      <c r="AR2" s="120"/>
      <c r="AS2" s="120"/>
      <c r="AT2" s="120"/>
      <c r="AU2" s="120"/>
      <c r="AV2" s="121"/>
    </row>
    <row r="3" spans="2:48" ht="19.5">
      <c r="B3" s="78"/>
      <c r="C3" s="110" t="s">
        <v>32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79"/>
      <c r="AP3" s="79"/>
      <c r="AQ3" s="79"/>
      <c r="AR3" s="79"/>
      <c r="AS3" s="79"/>
      <c r="AT3" s="79"/>
      <c r="AU3" s="79"/>
      <c r="AV3" s="106"/>
    </row>
    <row r="4" spans="2:252" ht="10.5" customHeight="1"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81"/>
      <c r="AM4" s="81"/>
      <c r="AN4" s="81"/>
      <c r="AO4" s="79"/>
      <c r="AP4" s="79"/>
      <c r="AQ4" s="79"/>
      <c r="AR4" s="79"/>
      <c r="AS4" s="79"/>
      <c r="AT4" s="79"/>
      <c r="AU4" s="79"/>
      <c r="AV4" s="106"/>
      <c r="IR4" s="71" t="s">
        <v>19</v>
      </c>
    </row>
    <row r="5" spans="2:252" ht="18">
      <c r="B5" s="78"/>
      <c r="C5" s="79" t="s">
        <v>59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122"/>
      <c r="AE5" s="123"/>
      <c r="AF5" s="123"/>
      <c r="AG5" s="123"/>
      <c r="AH5" s="123"/>
      <c r="AI5" s="123"/>
      <c r="AJ5" s="123"/>
      <c r="AK5" s="123"/>
      <c r="AL5" s="81"/>
      <c r="AM5" s="81"/>
      <c r="AN5" s="81"/>
      <c r="AO5" s="122" t="s">
        <v>43</v>
      </c>
      <c r="AP5" s="123"/>
      <c r="AQ5" s="123"/>
      <c r="AR5" s="123"/>
      <c r="AS5" s="123"/>
      <c r="AT5" s="123"/>
      <c r="AU5" s="123"/>
      <c r="AV5" s="124"/>
      <c r="IR5" s="72" t="s">
        <v>3</v>
      </c>
    </row>
    <row r="6" spans="2:252" ht="12.75">
      <c r="B6" s="78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109" t="s">
        <v>101</v>
      </c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0"/>
      <c r="IR6" s="72" t="s">
        <v>10</v>
      </c>
    </row>
    <row r="7" spans="2:252" ht="14.25" customHeight="1">
      <c r="B7" s="78"/>
      <c r="C7" s="82" t="s">
        <v>0</v>
      </c>
      <c r="D7" s="81"/>
      <c r="E7" s="81"/>
      <c r="F7" s="111"/>
      <c r="G7" s="112"/>
      <c r="H7" s="112"/>
      <c r="I7" s="112"/>
      <c r="J7" s="112"/>
      <c r="K7" s="112"/>
      <c r="L7" s="112"/>
      <c r="M7" s="113"/>
      <c r="N7" s="101"/>
      <c r="O7" s="82" t="s">
        <v>20</v>
      </c>
      <c r="P7" s="83"/>
      <c r="Q7" s="83"/>
      <c r="R7" s="83"/>
      <c r="S7" s="83"/>
      <c r="T7" s="83"/>
      <c r="U7" s="111" t="s">
        <v>3</v>
      </c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3"/>
      <c r="AG7" s="81"/>
      <c r="AH7" s="82" t="s">
        <v>21</v>
      </c>
      <c r="AI7" s="81"/>
      <c r="AJ7" s="81"/>
      <c r="AK7" s="81"/>
      <c r="AL7" s="81"/>
      <c r="AM7" s="81"/>
      <c r="AN7" s="111" t="s">
        <v>23</v>
      </c>
      <c r="AO7" s="112"/>
      <c r="AP7" s="112"/>
      <c r="AQ7" s="112"/>
      <c r="AR7" s="112"/>
      <c r="AS7" s="112"/>
      <c r="AT7" s="112"/>
      <c r="AU7" s="113"/>
      <c r="AV7" s="84"/>
      <c r="IR7" s="72" t="s">
        <v>12</v>
      </c>
    </row>
    <row r="8" spans="2:252" ht="6.75" customHeight="1">
      <c r="B8" s="78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0"/>
      <c r="IR8" s="72" t="s">
        <v>14</v>
      </c>
    </row>
    <row r="9" spans="2:252" ht="14.25" customHeight="1">
      <c r="B9" s="78"/>
      <c r="C9" s="82" t="s">
        <v>29</v>
      </c>
      <c r="D9" s="81"/>
      <c r="E9" s="81"/>
      <c r="F9" s="81"/>
      <c r="G9" s="81"/>
      <c r="H9" s="81"/>
      <c r="I9" s="81"/>
      <c r="J9" s="81"/>
      <c r="K9" s="81"/>
      <c r="L9" s="81"/>
      <c r="M9" s="111" t="s">
        <v>37</v>
      </c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3"/>
      <c r="AH9" s="105"/>
      <c r="AI9" s="86" t="s">
        <v>55</v>
      </c>
      <c r="AJ9" s="111" t="s">
        <v>87</v>
      </c>
      <c r="AK9" s="112"/>
      <c r="AL9" s="112"/>
      <c r="AM9" s="113"/>
      <c r="AN9" s="81"/>
      <c r="AO9" s="81"/>
      <c r="AP9" s="82"/>
      <c r="AQ9" s="81"/>
      <c r="AR9" s="86" t="s">
        <v>54</v>
      </c>
      <c r="AS9" s="117"/>
      <c r="AT9" s="118"/>
      <c r="AU9" s="119"/>
      <c r="AV9" s="80"/>
      <c r="AW9" s="100">
        <f>VLOOKUP(AN7,$IQ$13:$IR$18,2,FALSE)</f>
        <v>0</v>
      </c>
      <c r="IR9" s="72" t="s">
        <v>16</v>
      </c>
    </row>
    <row r="10" spans="2:252" ht="6.75" customHeight="1">
      <c r="B10" s="78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0"/>
      <c r="IR10" s="72" t="s">
        <v>18</v>
      </c>
    </row>
    <row r="11" spans="2:48" ht="14.25" customHeight="1">
      <c r="B11" s="78"/>
      <c r="C11" s="82" t="s">
        <v>30</v>
      </c>
      <c r="D11" s="81"/>
      <c r="E11" s="81"/>
      <c r="F11" s="81"/>
      <c r="G11" s="81"/>
      <c r="H11" s="81"/>
      <c r="I11" s="81"/>
      <c r="J11" s="81"/>
      <c r="K11" s="81"/>
      <c r="L11" s="81"/>
      <c r="M11" s="125"/>
      <c r="N11" s="126"/>
      <c r="O11" s="126"/>
      <c r="P11" s="126"/>
      <c r="Q11" s="127"/>
      <c r="R11" s="81"/>
      <c r="S11" s="102"/>
      <c r="T11" s="102"/>
      <c r="U11" s="107" t="s">
        <v>33</v>
      </c>
      <c r="V11" s="129">
        <f>IF($U$7="NÃO CASADO",VLOOKUP((M11+IF(O13&gt;AA13,(O13-AA13)*S25,0)+IF(P15&gt;N17,(P15-N17)*AF15,0)+AA17+AQ17),'Tabelas Continente 2008'!$B$10:$J$42,($AW$9+4),TRUE),IF($U$7="CASADO UNICO TITULAR",VLOOKUP(M11,'Tabelas Continente 2008'!$B$54:$J$84,($AW$9+4),TRUE),IF($U$7="CASADO DOIS TITULARES",VLOOKUP(M11,'Tabelas Continente 2008'!$B$96:$J$128,($AW$9+4),TRUE),IF($U$7="NÃO CASADO - DEFICIENTE",VLOOKUP(M11,'Tabelas Continente 2008'!$B$140:$J$166,($AW$9+4),TRUE),IF($U$7="CASADO UNICO TITULAR - DEFICIENTE",VLOOKUP(M11,'Tabelas Continente 2008'!$B$178:$J$203,($AW$9+4),TRUE),IF($U$7="CASADO DOIS TITULARES - DEFICIENTE",VLOOKUP(M11,'Tabelas Continente 2008'!$B$215:$J$241,($AW$9+4),TRUE),""))))))</f>
        <v>0</v>
      </c>
      <c r="W11" s="129"/>
      <c r="X11" s="129"/>
      <c r="Y11" s="102" t="s">
        <v>34</v>
      </c>
      <c r="Z11" s="102"/>
      <c r="AA11" s="102"/>
      <c r="AB11" s="102"/>
      <c r="AC11" s="81"/>
      <c r="AD11" s="128">
        <f>IF($U$7="NÃO CASADO",VLOOKUP((M11+IF(O13&gt;AA13,(O13-AA13)*S25,0)+IF(P15&gt;N17,(P15-N17)*AF15,0)+AA17+AQ17),'Tabelas Continente 2008'!$B$10:$J$42,3,TRUE),IF($U$7="CASADO UNICO TITULAR",VLOOKUP(M11,'Tabelas Continente 2008'!$B$54:$J$84,3,TRUE),IF($U$7="CASADO DOIS TITULARES",VLOOKUP(M11,'Tabelas Continente 2008'!$B$96:$J$128,3,TRUE),IF($U$7="NÃO CASADO - DEFICIENTE",VLOOKUP(M11,'Tabelas Continente 2008'!$B$140:$J$166,3,TRUE),IF($U$7="CASADO UNICO TITULAR - DEFICIENTE",VLOOKUP((M11+IF(O13&gt;AA13,(O13-AA13)*S25,0)+IF(P15&gt;N17,(P15-N17)*AF15,0)+AA17+AQ17),'Tabelas Continente 2008'!$B$178:$J$203,3,TRUE),IF($U$7="CASADO DOIS TITULARES - DEFICIENTE",VLOOKUP((M11+IF(O13&gt;AA13,(O13-AA13)*S25,0)+IF(P15&gt;N17,(P15-N17)*AF15,0)+AA17+AQ17),'Tabelas Continente 2008'!$B$215:$J$241,3,TRUE),""))))))</f>
        <v>540</v>
      </c>
      <c r="AE11" s="128"/>
      <c r="AF11" s="128"/>
      <c r="AG11" s="128"/>
      <c r="AH11" s="81"/>
      <c r="AI11" s="81"/>
      <c r="AJ11" s="81"/>
      <c r="AK11" s="81"/>
      <c r="AL11" s="81"/>
      <c r="AM11" s="81"/>
      <c r="AN11" s="82" t="s">
        <v>51</v>
      </c>
      <c r="AO11" s="81"/>
      <c r="AP11" s="81"/>
      <c r="AQ11" s="81"/>
      <c r="AR11" s="81"/>
      <c r="AS11" s="117"/>
      <c r="AT11" s="118"/>
      <c r="AU11" s="119"/>
      <c r="AV11" s="80"/>
    </row>
    <row r="12" spans="2:251" ht="6.75" customHeight="1">
      <c r="B12" s="78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108" t="s">
        <v>98</v>
      </c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0"/>
      <c r="IQ12" s="71" t="s">
        <v>22</v>
      </c>
    </row>
    <row r="13" spans="2:252" ht="14.25" customHeight="1">
      <c r="B13" s="78"/>
      <c r="C13" s="82" t="s">
        <v>35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125"/>
      <c r="P13" s="126"/>
      <c r="Q13" s="127"/>
      <c r="R13" s="81"/>
      <c r="S13" s="102" t="s">
        <v>31</v>
      </c>
      <c r="T13" s="102"/>
      <c r="U13" s="102"/>
      <c r="V13" s="102"/>
      <c r="W13" s="102"/>
      <c r="X13" s="102"/>
      <c r="Y13" s="102"/>
      <c r="Z13" s="102"/>
      <c r="AA13" s="128">
        <v>6.17</v>
      </c>
      <c r="AB13" s="128"/>
      <c r="AC13" s="128"/>
      <c r="AD13" s="114" t="s">
        <v>53</v>
      </c>
      <c r="AE13" s="115"/>
      <c r="AF13" s="115"/>
      <c r="AG13" s="115"/>
      <c r="AH13" s="115"/>
      <c r="AI13" s="115"/>
      <c r="AJ13" s="115"/>
      <c r="AK13" s="115"/>
      <c r="AL13" s="115"/>
      <c r="AM13" s="116"/>
      <c r="AN13" s="82" t="s">
        <v>52</v>
      </c>
      <c r="AO13" s="82"/>
      <c r="AP13" s="81"/>
      <c r="AQ13" s="81"/>
      <c r="AR13" s="81"/>
      <c r="AS13" s="117"/>
      <c r="AT13" s="118"/>
      <c r="AU13" s="119"/>
      <c r="AV13" s="80"/>
      <c r="IQ13" s="71" t="s">
        <v>23</v>
      </c>
      <c r="IR13" s="71">
        <v>0</v>
      </c>
    </row>
    <row r="14" spans="2:252" ht="12.75">
      <c r="B14" s="78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0"/>
      <c r="IQ14" s="71" t="s">
        <v>24</v>
      </c>
      <c r="IR14" s="71">
        <v>1</v>
      </c>
    </row>
    <row r="15" spans="2:252" ht="12.75">
      <c r="B15" s="78"/>
      <c r="C15" s="82" t="s">
        <v>79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125"/>
      <c r="Q15" s="126"/>
      <c r="R15" s="126"/>
      <c r="S15" s="127"/>
      <c r="T15" s="82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6" t="s">
        <v>57</v>
      </c>
      <c r="AF15" s="155"/>
      <c r="AG15" s="156"/>
      <c r="AH15" s="157"/>
      <c r="AI15" s="81"/>
      <c r="AJ15" s="82" t="s">
        <v>82</v>
      </c>
      <c r="AK15" s="81"/>
      <c r="AL15" s="81"/>
      <c r="AM15" s="81"/>
      <c r="AN15" s="81"/>
      <c r="AO15" s="81"/>
      <c r="AP15" s="81"/>
      <c r="AQ15" s="117" t="s">
        <v>83</v>
      </c>
      <c r="AR15" s="118"/>
      <c r="AS15" s="118"/>
      <c r="AT15" s="118"/>
      <c r="AU15" s="119"/>
      <c r="AV15" s="80"/>
      <c r="IQ15" s="71" t="s">
        <v>25</v>
      </c>
      <c r="IR15" s="71">
        <v>2</v>
      </c>
    </row>
    <row r="16" spans="2:252" ht="6.75" customHeight="1">
      <c r="B16" s="78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0"/>
      <c r="IQ16" s="71" t="s">
        <v>26</v>
      </c>
      <c r="IR16" s="71">
        <v>3</v>
      </c>
    </row>
    <row r="17" spans="2:252" ht="12.75">
      <c r="B17" s="78"/>
      <c r="C17" s="102">
        <f>IF(P15="","","Valor máximo isento de impostos:")</f>
      </c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28">
        <f>IF(P15="","",IF(AQ15="Portugal",VLOOKUP($M$11,$IR$53:$IV$55,2,TRUE),IF(AQ15="Estrangeiro",VLOOKUP($M$11,$IR$57:$IV$59,2,TRUE),"veja se colocou o vencimento ou onde foi a deslocação")))</f>
      </c>
      <c r="O17" s="128"/>
      <c r="P17" s="128"/>
      <c r="Q17" s="128"/>
      <c r="R17" s="102"/>
      <c r="S17" s="81"/>
      <c r="T17" s="82" t="s">
        <v>58</v>
      </c>
      <c r="U17" s="81"/>
      <c r="V17" s="81"/>
      <c r="W17" s="81"/>
      <c r="X17" s="81"/>
      <c r="Y17" s="81"/>
      <c r="Z17" s="81"/>
      <c r="AA17" s="125"/>
      <c r="AB17" s="126"/>
      <c r="AC17" s="126"/>
      <c r="AD17" s="126"/>
      <c r="AE17" s="127"/>
      <c r="AF17" s="81"/>
      <c r="AG17" s="82" t="s">
        <v>67</v>
      </c>
      <c r="AH17" s="81"/>
      <c r="AI17" s="81"/>
      <c r="AJ17" s="81"/>
      <c r="AK17" s="81"/>
      <c r="AL17" s="81"/>
      <c r="AM17" s="81"/>
      <c r="AN17" s="81"/>
      <c r="AO17" s="81"/>
      <c r="AP17" s="81"/>
      <c r="AQ17" s="125"/>
      <c r="AR17" s="126"/>
      <c r="AS17" s="126"/>
      <c r="AT17" s="126"/>
      <c r="AU17" s="127"/>
      <c r="AV17" s="80"/>
      <c r="IQ17" s="71" t="s">
        <v>27</v>
      </c>
      <c r="IR17" s="71">
        <v>4</v>
      </c>
    </row>
    <row r="18" spans="2:252" ht="6.75" customHeight="1">
      <c r="B18" s="78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0"/>
      <c r="IQ18" s="71" t="s">
        <v>28</v>
      </c>
      <c r="IR18" s="71">
        <v>5</v>
      </c>
    </row>
    <row r="19" spans="2:48" ht="12.75">
      <c r="B19" s="78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6" t="s">
        <v>68</v>
      </c>
      <c r="AP19" s="81"/>
      <c r="AQ19" s="125"/>
      <c r="AR19" s="126"/>
      <c r="AS19" s="126"/>
      <c r="AT19" s="126"/>
      <c r="AU19" s="127"/>
      <c r="AV19" s="80"/>
    </row>
    <row r="20" spans="2:251" ht="6.75" customHeight="1">
      <c r="B20" s="78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2"/>
      <c r="U20" s="81"/>
      <c r="V20" s="81"/>
      <c r="W20" s="81"/>
      <c r="X20" s="81"/>
      <c r="Y20" s="81"/>
      <c r="Z20" s="81"/>
      <c r="AA20" s="81"/>
      <c r="AB20" s="81"/>
      <c r="AC20" s="81"/>
      <c r="AD20" s="86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0"/>
      <c r="IQ20" s="71" t="s">
        <v>36</v>
      </c>
    </row>
    <row r="21" spans="2:253" ht="18">
      <c r="B21" s="78"/>
      <c r="C21" s="79" t="s">
        <v>85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79" t="str">
        <f>IF(AJ9="","","DE "&amp;AJ9&amp;" 2008")</f>
        <v>DE FEVEREIRO 2008</v>
      </c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79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0"/>
      <c r="IQ21" s="71" t="s">
        <v>39</v>
      </c>
      <c r="IR21" s="73">
        <v>0.11</v>
      </c>
      <c r="IS21" s="74">
        <v>0</v>
      </c>
    </row>
    <row r="22" spans="2:253" ht="6.75" customHeight="1">
      <c r="B22" s="78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79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0"/>
      <c r="IQ22" s="71" t="s">
        <v>38</v>
      </c>
      <c r="IR22" s="73">
        <v>0.11</v>
      </c>
      <c r="IS22" s="74">
        <v>0</v>
      </c>
    </row>
    <row r="23" spans="2:253" ht="18">
      <c r="B23" s="78"/>
      <c r="C23" s="132" t="s">
        <v>60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 t="s">
        <v>61</v>
      </c>
      <c r="T23" s="132"/>
      <c r="U23" s="132"/>
      <c r="V23" s="132" t="s">
        <v>62</v>
      </c>
      <c r="W23" s="132"/>
      <c r="X23" s="132"/>
      <c r="Y23" s="132"/>
      <c r="Z23" s="132"/>
      <c r="AA23" s="132" t="s">
        <v>63</v>
      </c>
      <c r="AB23" s="132"/>
      <c r="AC23" s="132"/>
      <c r="AD23" s="132"/>
      <c r="AE23" s="132"/>
      <c r="AF23" s="81"/>
      <c r="AG23" s="79" t="s">
        <v>76</v>
      </c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0"/>
      <c r="IQ23" s="71" t="s">
        <v>41</v>
      </c>
      <c r="IR23" s="73">
        <v>0.1</v>
      </c>
      <c r="IS23" s="74">
        <v>0.2125</v>
      </c>
    </row>
    <row r="24" spans="2:253" ht="12.75">
      <c r="B24" s="78"/>
      <c r="C24" s="134" t="s">
        <v>74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5">
        <f>AS9-AS11</f>
        <v>0</v>
      </c>
      <c r="T24" s="135"/>
      <c r="U24" s="135"/>
      <c r="V24" s="133">
        <f>IF(AS9-AS11=AS9,M11,ROUND(M11-M11/30*(AS11),2))</f>
        <v>0</v>
      </c>
      <c r="W24" s="133"/>
      <c r="X24" s="133"/>
      <c r="Y24" s="133"/>
      <c r="Z24" s="133"/>
      <c r="AA24" s="133"/>
      <c r="AB24" s="133"/>
      <c r="AC24" s="133"/>
      <c r="AD24" s="133"/>
      <c r="AE24" s="133"/>
      <c r="AF24" s="81"/>
      <c r="AG24" s="87" t="s">
        <v>77</v>
      </c>
      <c r="AH24" s="87"/>
      <c r="AI24" s="87"/>
      <c r="AJ24" s="87"/>
      <c r="AK24" s="87"/>
      <c r="AL24" s="87"/>
      <c r="AM24" s="87"/>
      <c r="AN24" s="87"/>
      <c r="AO24" s="139">
        <f>VLOOKUP($M$9,$IQ$21:$IV$25,3,TRUE)</f>
        <v>0.2375</v>
      </c>
      <c r="AP24" s="139"/>
      <c r="AQ24" s="139"/>
      <c r="AR24" s="140">
        <f>V32+ROUND((V24+IF(O13&gt;AA13,(V25-AA13*S25),0)+IF(P15&gt;N17,(V26-N17*AF15),0)+V27+V28)*AO24,2)</f>
        <v>0</v>
      </c>
      <c r="AS24" s="140"/>
      <c r="AT24" s="140"/>
      <c r="AU24" s="140"/>
      <c r="AV24" s="141"/>
      <c r="IQ24" s="71" t="s">
        <v>37</v>
      </c>
      <c r="IR24" s="73">
        <v>0.11</v>
      </c>
      <c r="IS24" s="74">
        <v>0.2375</v>
      </c>
    </row>
    <row r="25" spans="2:253" ht="12.75">
      <c r="B25" s="78"/>
      <c r="C25" s="134" t="s">
        <v>64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5">
        <f>AS9-AS11-AS13</f>
        <v>0</v>
      </c>
      <c r="T25" s="135"/>
      <c r="U25" s="135"/>
      <c r="V25" s="133">
        <f>IF(AD13="Fixos (22 dias)",O13*22,S25*O13)</f>
        <v>0</v>
      </c>
      <c r="W25" s="133"/>
      <c r="X25" s="133"/>
      <c r="Y25" s="133"/>
      <c r="Z25" s="133"/>
      <c r="AA25" s="133"/>
      <c r="AB25" s="133"/>
      <c r="AC25" s="133"/>
      <c r="AD25" s="133"/>
      <c r="AE25" s="133"/>
      <c r="AF25" s="81"/>
      <c r="AG25" s="87" t="s">
        <v>99</v>
      </c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130">
        <f>IF(V32=0,"",1-AA34/V32)</f>
      </c>
      <c r="AU25" s="130"/>
      <c r="AV25" s="131"/>
      <c r="IQ25" s="71" t="s">
        <v>40</v>
      </c>
      <c r="IR25" s="73">
        <v>0.11</v>
      </c>
      <c r="IS25" s="74">
        <v>0.125</v>
      </c>
    </row>
    <row r="26" spans="2:253" ht="12.75">
      <c r="B26" s="78"/>
      <c r="C26" s="134" t="s">
        <v>78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5">
        <f>AF15</f>
        <v>0</v>
      </c>
      <c r="T26" s="135"/>
      <c r="U26" s="135"/>
      <c r="V26" s="133">
        <f>AF15*P15</f>
        <v>0</v>
      </c>
      <c r="W26" s="133"/>
      <c r="X26" s="133"/>
      <c r="Y26" s="133"/>
      <c r="Z26" s="133"/>
      <c r="AA26" s="133"/>
      <c r="AB26" s="133"/>
      <c r="AC26" s="133"/>
      <c r="AD26" s="133"/>
      <c r="AE26" s="133"/>
      <c r="AF26" s="81"/>
      <c r="AG26" s="81" t="s">
        <v>100</v>
      </c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0"/>
      <c r="IR26" s="73"/>
      <c r="IS26" s="74"/>
    </row>
    <row r="27" spans="2:253" ht="12.75">
      <c r="B27" s="78"/>
      <c r="C27" s="134" t="s">
        <v>65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5"/>
      <c r="T27" s="135"/>
      <c r="U27" s="135"/>
      <c r="V27" s="133">
        <f>AA17</f>
        <v>0</v>
      </c>
      <c r="W27" s="133"/>
      <c r="X27" s="133"/>
      <c r="Y27" s="133"/>
      <c r="Z27" s="133"/>
      <c r="AA27" s="133"/>
      <c r="AB27" s="133"/>
      <c r="AC27" s="133"/>
      <c r="AD27" s="133"/>
      <c r="AE27" s="133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0"/>
      <c r="IS27" s="74"/>
    </row>
    <row r="28" spans="2:252" ht="12.75">
      <c r="B28" s="78"/>
      <c r="C28" s="134" t="s">
        <v>66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5"/>
      <c r="T28" s="135"/>
      <c r="U28" s="135"/>
      <c r="V28" s="133">
        <f>AQ17</f>
        <v>0</v>
      </c>
      <c r="W28" s="133"/>
      <c r="X28" s="133"/>
      <c r="Y28" s="133"/>
      <c r="Z28" s="133"/>
      <c r="AA28" s="153"/>
      <c r="AB28" s="140"/>
      <c r="AC28" s="140"/>
      <c r="AD28" s="140"/>
      <c r="AE28" s="154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0"/>
      <c r="IR28" s="75" t="s">
        <v>81</v>
      </c>
    </row>
    <row r="29" spans="2:252" ht="12.75">
      <c r="B29" s="78"/>
      <c r="C29" s="143" t="s">
        <v>69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5"/>
      <c r="S29" s="88"/>
      <c r="T29" s="89"/>
      <c r="U29" s="90"/>
      <c r="V29" s="133">
        <f>AQ19</f>
        <v>0</v>
      </c>
      <c r="W29" s="133"/>
      <c r="X29" s="133"/>
      <c r="Y29" s="133"/>
      <c r="Z29" s="133"/>
      <c r="AA29" s="133"/>
      <c r="AB29" s="133"/>
      <c r="AC29" s="133"/>
      <c r="AD29" s="133"/>
      <c r="AE29" s="133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0"/>
      <c r="IR29" s="71" t="s">
        <v>80</v>
      </c>
    </row>
    <row r="30" spans="2:252" ht="12.75">
      <c r="B30" s="78"/>
      <c r="C30" s="91" t="s">
        <v>71</v>
      </c>
      <c r="D30" s="81"/>
      <c r="E30" s="81"/>
      <c r="F30" s="81"/>
      <c r="G30" s="92" t="s">
        <v>70</v>
      </c>
      <c r="H30" s="146">
        <f>V11</f>
        <v>0</v>
      </c>
      <c r="I30" s="146"/>
      <c r="J30" s="146"/>
      <c r="K30" s="81"/>
      <c r="L30" s="81"/>
      <c r="M30" s="81"/>
      <c r="N30" s="81"/>
      <c r="O30" s="81"/>
      <c r="P30" s="81"/>
      <c r="Q30" s="81"/>
      <c r="R30" s="93"/>
      <c r="S30" s="88"/>
      <c r="T30" s="89"/>
      <c r="U30" s="90"/>
      <c r="V30" s="133"/>
      <c r="W30" s="133"/>
      <c r="X30" s="133"/>
      <c r="Y30" s="133"/>
      <c r="Z30" s="133"/>
      <c r="AA30" s="133">
        <f>ROUND(((V24+IF(O13&gt;AA13,(V25-AA13*S25),0)+IF(P15&gt;N17,(V26-N17*AF15),0)+V27+V28+V29))*H30,2)</f>
        <v>0</v>
      </c>
      <c r="AB30" s="133"/>
      <c r="AC30" s="133"/>
      <c r="AD30" s="133"/>
      <c r="AE30" s="133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0"/>
      <c r="IR30" s="71" t="s">
        <v>53</v>
      </c>
    </row>
    <row r="31" spans="2:48" ht="12.75">
      <c r="B31" s="78"/>
      <c r="C31" s="91" t="s">
        <v>72</v>
      </c>
      <c r="D31" s="81"/>
      <c r="E31" s="81"/>
      <c r="F31" s="81"/>
      <c r="G31" s="92"/>
      <c r="H31" s="94"/>
      <c r="I31" s="94"/>
      <c r="J31" s="92" t="s">
        <v>70</v>
      </c>
      <c r="K31" s="147">
        <f>VLOOKUP($M$9,$IQ$21:$IV$25,2,TRUE)</f>
        <v>0.11</v>
      </c>
      <c r="L31" s="147"/>
      <c r="M31" s="147"/>
      <c r="N31" s="81"/>
      <c r="O31" s="81"/>
      <c r="P31" s="81"/>
      <c r="Q31" s="81"/>
      <c r="R31" s="93"/>
      <c r="S31" s="88"/>
      <c r="T31" s="89"/>
      <c r="U31" s="90"/>
      <c r="V31" s="153"/>
      <c r="W31" s="140"/>
      <c r="X31" s="140"/>
      <c r="Y31" s="140"/>
      <c r="Z31" s="154"/>
      <c r="AA31" s="133">
        <f>ROUND((V24+IF(O13&gt;AA13,(V25-AA13*S25),0)+IF(P15&gt;N17,(V26-N17*AF15),0)+V27+V28)*K31,2)</f>
        <v>0</v>
      </c>
      <c r="AB31" s="133"/>
      <c r="AC31" s="133"/>
      <c r="AD31" s="133"/>
      <c r="AE31" s="133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0"/>
    </row>
    <row r="32" spans="2:252" ht="12.75">
      <c r="B32" s="78"/>
      <c r="C32" s="148" t="s">
        <v>73</v>
      </c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50"/>
      <c r="S32" s="151"/>
      <c r="T32" s="151"/>
      <c r="U32" s="151"/>
      <c r="V32" s="152">
        <f>SUM(V24:Z31)</f>
        <v>0</v>
      </c>
      <c r="W32" s="152"/>
      <c r="X32" s="152"/>
      <c r="Y32" s="152"/>
      <c r="Z32" s="152"/>
      <c r="AA32" s="152">
        <f>SUM(AA24:AD31)</f>
        <v>0</v>
      </c>
      <c r="AB32" s="152"/>
      <c r="AC32" s="152"/>
      <c r="AD32" s="152"/>
      <c r="AE32" s="152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0"/>
      <c r="IR32" s="71" t="s">
        <v>56</v>
      </c>
    </row>
    <row r="33" spans="2:252" ht="6.75" customHeight="1" thickBot="1">
      <c r="B33" s="78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95"/>
      <c r="Q33" s="95"/>
      <c r="R33" s="95"/>
      <c r="S33" s="142"/>
      <c r="T33" s="142"/>
      <c r="U33" s="142"/>
      <c r="V33" s="140"/>
      <c r="W33" s="140"/>
      <c r="X33" s="140"/>
      <c r="Y33" s="140"/>
      <c r="Z33" s="140"/>
      <c r="AA33" s="140"/>
      <c r="AB33" s="140"/>
      <c r="AC33" s="140"/>
      <c r="AD33" s="140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0"/>
      <c r="IR33" s="71" t="s">
        <v>86</v>
      </c>
    </row>
    <row r="34" spans="2:252" ht="13.5" thickBot="1">
      <c r="B34" s="78"/>
      <c r="C34" s="96" t="s">
        <v>75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95"/>
      <c r="Q34" s="95"/>
      <c r="R34" s="95"/>
      <c r="S34" s="89"/>
      <c r="T34" s="89"/>
      <c r="U34" s="89"/>
      <c r="V34" s="85"/>
      <c r="W34" s="85"/>
      <c r="X34" s="85"/>
      <c r="Y34" s="85"/>
      <c r="Z34" s="85"/>
      <c r="AA34" s="136">
        <f>V32-AA32</f>
        <v>0</v>
      </c>
      <c r="AB34" s="137"/>
      <c r="AC34" s="137"/>
      <c r="AD34" s="137"/>
      <c r="AE34" s="138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0"/>
      <c r="IR34" s="71" t="s">
        <v>87</v>
      </c>
    </row>
    <row r="35" spans="2:252" ht="8.25" customHeight="1" thickBot="1">
      <c r="B35" s="97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9"/>
      <c r="IR35" s="71" t="s">
        <v>88</v>
      </c>
    </row>
    <row r="36" ht="12.75">
      <c r="IR36" s="71" t="s">
        <v>89</v>
      </c>
    </row>
    <row r="37" ht="12.75">
      <c r="IR37" s="71" t="s">
        <v>90</v>
      </c>
    </row>
    <row r="38" ht="12.75">
      <c r="IR38" s="71" t="s">
        <v>91</v>
      </c>
    </row>
    <row r="39" ht="12.75">
      <c r="IR39" s="71" t="s">
        <v>92</v>
      </c>
    </row>
    <row r="40" ht="12.75">
      <c r="IR40" s="71" t="s">
        <v>93</v>
      </c>
    </row>
    <row r="41" ht="12.75">
      <c r="IR41" s="71" t="s">
        <v>94</v>
      </c>
    </row>
    <row r="42" ht="12.75">
      <c r="IR42" s="71" t="s">
        <v>95</v>
      </c>
    </row>
    <row r="43" ht="12.75">
      <c r="IR43" s="71" t="s">
        <v>96</v>
      </c>
    </row>
    <row r="44" ht="12.75">
      <c r="IR44" s="71" t="s">
        <v>97</v>
      </c>
    </row>
    <row r="47" ht="12.75">
      <c r="IR47" s="71" t="s">
        <v>83</v>
      </c>
    </row>
    <row r="48" ht="12.75">
      <c r="IR48" s="71" t="s">
        <v>84</v>
      </c>
    </row>
    <row r="50" spans="252:253" ht="12.75">
      <c r="IR50" s="103"/>
      <c r="IS50" s="103"/>
    </row>
    <row r="51" ht="12.75">
      <c r="IR51" s="71" t="s">
        <v>83</v>
      </c>
    </row>
    <row r="53" spans="252:253" ht="12.75">
      <c r="IR53" s="71">
        <v>0</v>
      </c>
      <c r="IS53" s="71">
        <v>45.54</v>
      </c>
    </row>
    <row r="54" spans="252:253" ht="12.75">
      <c r="IR54" s="71">
        <v>867.39</v>
      </c>
      <c r="IS54" s="104">
        <v>49.61</v>
      </c>
    </row>
    <row r="55" spans="252:253" ht="12.75">
      <c r="IR55" s="103">
        <v>1351.13</v>
      </c>
      <c r="IS55" s="103">
        <v>60.98</v>
      </c>
    </row>
    <row r="56" ht="12.75">
      <c r="IR56" s="71" t="s">
        <v>84</v>
      </c>
    </row>
    <row r="57" spans="252:253" ht="12.75">
      <c r="IR57" s="71">
        <v>0</v>
      </c>
      <c r="IS57" s="71">
        <v>108.73</v>
      </c>
    </row>
    <row r="58" spans="252:253" ht="12.75">
      <c r="IR58" s="71">
        <v>867.39</v>
      </c>
      <c r="IS58" s="71">
        <v>127.83</v>
      </c>
    </row>
    <row r="59" spans="252:253" ht="12.75">
      <c r="IR59" s="103">
        <v>1351.13</v>
      </c>
      <c r="IS59" s="71">
        <v>144.71</v>
      </c>
    </row>
  </sheetData>
  <sheetProtection password="96B9" sheet="1" formatCells="0" formatColumns="0" formatRows="0" insertColumns="0" insertRows="0" insertHyperlinks="0" deleteColumns="0" deleteRows="0" sort="0" autoFilter="0" pivotTables="0"/>
  <mergeCells count="70">
    <mergeCell ref="AA32:AE32"/>
    <mergeCell ref="V31:Z31"/>
    <mergeCell ref="V30:Z30"/>
    <mergeCell ref="AA25:AE25"/>
    <mergeCell ref="C26:R26"/>
    <mergeCell ref="S26:U26"/>
    <mergeCell ref="V26:Z26"/>
    <mergeCell ref="AA26:AE26"/>
    <mergeCell ref="C25:R25"/>
    <mergeCell ref="AF15:AH15"/>
    <mergeCell ref="AA17:AE17"/>
    <mergeCell ref="AQ17:AU17"/>
    <mergeCell ref="N17:Q17"/>
    <mergeCell ref="AA31:AE31"/>
    <mergeCell ref="P15:S15"/>
    <mergeCell ref="AA28:AE28"/>
    <mergeCell ref="AA30:AE30"/>
    <mergeCell ref="C27:R27"/>
    <mergeCell ref="C28:R28"/>
    <mergeCell ref="V28:Z28"/>
    <mergeCell ref="V25:Z25"/>
    <mergeCell ref="V27:Z27"/>
    <mergeCell ref="S27:U27"/>
    <mergeCell ref="S28:U28"/>
    <mergeCell ref="S25:U25"/>
    <mergeCell ref="C32:R32"/>
    <mergeCell ref="S32:U32"/>
    <mergeCell ref="V33:Z33"/>
    <mergeCell ref="AA33:AD33"/>
    <mergeCell ref="V32:Z32"/>
    <mergeCell ref="AQ19:AU19"/>
    <mergeCell ref="V29:Z29"/>
    <mergeCell ref="AA24:AE24"/>
    <mergeCell ref="AA27:AE27"/>
    <mergeCell ref="AA29:AE29"/>
    <mergeCell ref="C23:R23"/>
    <mergeCell ref="C24:R24"/>
    <mergeCell ref="S23:U23"/>
    <mergeCell ref="S24:U24"/>
    <mergeCell ref="AA34:AE34"/>
    <mergeCell ref="AO24:AQ24"/>
    <mergeCell ref="S33:U33"/>
    <mergeCell ref="C29:R29"/>
    <mergeCell ref="H30:J30"/>
    <mergeCell ref="K31:M31"/>
    <mergeCell ref="AS11:AU11"/>
    <mergeCell ref="AS13:AU13"/>
    <mergeCell ref="AN7:AU7"/>
    <mergeCell ref="AS9:AU9"/>
    <mergeCell ref="AT25:AV25"/>
    <mergeCell ref="V23:Z23"/>
    <mergeCell ref="V24:Z24"/>
    <mergeCell ref="AR24:AV24"/>
    <mergeCell ref="AA23:AE23"/>
    <mergeCell ref="AD5:AK5"/>
    <mergeCell ref="O13:Q13"/>
    <mergeCell ref="AA13:AC13"/>
    <mergeCell ref="V11:X11"/>
    <mergeCell ref="AD11:AG11"/>
    <mergeCell ref="M11:Q11"/>
    <mergeCell ref="C3:AN3"/>
    <mergeCell ref="AJ9:AM9"/>
    <mergeCell ref="M9:AG9"/>
    <mergeCell ref="AD13:AM13"/>
    <mergeCell ref="AQ15:AU15"/>
    <mergeCell ref="AO2:AV2"/>
    <mergeCell ref="AO5:AV5"/>
    <mergeCell ref="U7:AF7"/>
    <mergeCell ref="F7:M7"/>
    <mergeCell ref="AD2:AK2"/>
  </mergeCells>
  <dataValidations count="6">
    <dataValidation type="list" allowBlank="1" showInputMessage="1" showErrorMessage="1" sqref="AQ15">
      <formula1>$IR$47:$IR$48</formula1>
    </dataValidation>
    <dataValidation type="list" allowBlank="1" showInputMessage="1" showErrorMessage="1" errorTitle="ATENÇÃO:" error="Tem que escolher uma opção da lista que aparece na &quot;combox&quot;." sqref="AD13">
      <formula1>$IR$29:$IR$30</formula1>
    </dataValidation>
    <dataValidation type="list" allowBlank="1" showInputMessage="1" showErrorMessage="1" errorTitle="ATENÇÃO" error="Tem que escolher uma opção da lista que aparece na &quot;combox&quot;." sqref="AJ9">
      <formula1>$IR$33:$IR$44</formula1>
    </dataValidation>
    <dataValidation type="list" allowBlank="1" showInputMessage="1" showErrorMessage="1" errorTitle="ATENÇÃO:" error="Tem que escolher uma opção da lista que aparece na &quot;combox&quot;." sqref="M9">
      <formula1>$IQ$21:$IQ$25</formula1>
    </dataValidation>
    <dataValidation type="list" allowBlank="1" showInputMessage="1" showErrorMessage="1" errorTitle="ATENÇÃO:" error="Tem que escolher uma opção da lista que aparece na &quot;combox&quot;." sqref="AN7">
      <formula1>$IQ$13:$IQ$18</formula1>
    </dataValidation>
    <dataValidation type="list" allowBlank="1" showInputMessage="1" showErrorMessage="1" errorTitle="ATENÇÃO:" error="Tem que escolher uma opção da lista que aparece na &quot;combox&quot;." sqref="U7">
      <formula1>$IR$5:$IR$10</formula1>
    </dataValidation>
  </dataValidations>
  <hyperlinks>
    <hyperlink ref="AO5" r:id="rId1" display="www.e-contas.pt"/>
  </hyperlinks>
  <printOptions horizontalCentered="1" verticalCentered="1"/>
  <pageMargins left="0.2755905511811024" right="0.2755905511811024" top="0.3937007874015748" bottom="0.3937007874015748" header="0.5118110236220472" footer="0.2362204724409449"/>
  <pageSetup fitToHeight="1" fitToWidth="1" orientation="landscape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4"/>
  <sheetViews>
    <sheetView zoomScalePageLayoutView="0" workbookViewId="0" topLeftCell="A88">
      <selection activeCell="E147" sqref="E147"/>
    </sheetView>
  </sheetViews>
  <sheetFormatPr defaultColWidth="9.140625" defaultRowHeight="12.75"/>
  <cols>
    <col min="1" max="1" width="4.421875" style="0" customWidth="1"/>
    <col min="2" max="2" width="11.57421875" style="0" customWidth="1"/>
    <col min="3" max="3" width="6.140625" style="0" customWidth="1"/>
    <col min="4" max="4" width="11.57421875" style="0" customWidth="1"/>
    <col min="5" max="5" width="8.421875" style="0" customWidth="1"/>
    <col min="6" max="6" width="9.421875" style="0" customWidth="1"/>
    <col min="7" max="7" width="9.7109375" style="0" customWidth="1"/>
  </cols>
  <sheetData>
    <row r="1" spans="1:10" ht="12.75">
      <c r="A1" s="158" t="s">
        <v>1</v>
      </c>
      <c r="B1" s="158"/>
      <c r="C1" s="158"/>
      <c r="D1" s="159"/>
      <c r="E1" s="159"/>
      <c r="F1" s="159"/>
      <c r="G1" s="159"/>
      <c r="H1" s="159"/>
      <c r="I1" s="159"/>
      <c r="J1" s="159"/>
    </row>
    <row r="2" ht="12.75">
      <c r="M2" s="70"/>
    </row>
    <row r="3" ht="12.75">
      <c r="M3" s="70"/>
    </row>
    <row r="4" spans="1:13" ht="12.75">
      <c r="A4" s="1" t="s">
        <v>2</v>
      </c>
      <c r="B4" s="2"/>
      <c r="C4" s="1" t="s">
        <v>2</v>
      </c>
      <c r="D4" s="2"/>
      <c r="E4" s="1"/>
      <c r="F4" s="1"/>
      <c r="G4" s="1"/>
      <c r="H4" s="1"/>
      <c r="I4" s="1"/>
      <c r="J4" s="1"/>
      <c r="M4" s="70"/>
    </row>
    <row r="5" spans="1:13" ht="12.75">
      <c r="A5" s="1" t="s">
        <v>3</v>
      </c>
      <c r="B5" s="3"/>
      <c r="C5" s="1" t="s">
        <v>3</v>
      </c>
      <c r="D5" s="3"/>
      <c r="E5" s="2"/>
      <c r="F5" s="2"/>
      <c r="G5" s="2"/>
      <c r="H5" s="2"/>
      <c r="I5" s="2"/>
      <c r="J5" s="2"/>
      <c r="M5" s="70"/>
    </row>
    <row r="6" spans="1:13" ht="15.75">
      <c r="A6" s="1"/>
      <c r="B6" s="3"/>
      <c r="C6" s="1"/>
      <c r="D6" s="3"/>
      <c r="E6" s="2"/>
      <c r="F6" s="2"/>
      <c r="G6" s="2"/>
      <c r="H6" s="2"/>
      <c r="I6" s="2"/>
      <c r="J6" s="4"/>
      <c r="M6" s="70"/>
    </row>
    <row r="7" spans="2:13" ht="12.75">
      <c r="B7" s="5"/>
      <c r="D7" s="5"/>
      <c r="M7" s="70"/>
    </row>
    <row r="8" spans="1:10" ht="19.5" customHeight="1">
      <c r="A8" s="160" t="s">
        <v>4</v>
      </c>
      <c r="B8" s="161"/>
      <c r="C8" s="161"/>
      <c r="D8" s="162"/>
      <c r="E8" s="6" t="s">
        <v>5</v>
      </c>
      <c r="F8" s="7"/>
      <c r="G8" s="7"/>
      <c r="H8" s="7"/>
      <c r="I8" s="7"/>
      <c r="J8" s="8"/>
    </row>
    <row r="9" spans="1:10" ht="15.75" customHeight="1">
      <c r="A9" s="163"/>
      <c r="B9" s="164"/>
      <c r="C9" s="164"/>
      <c r="D9" s="165"/>
      <c r="E9" s="9">
        <v>0</v>
      </c>
      <c r="F9" s="10">
        <v>1</v>
      </c>
      <c r="G9" s="9">
        <v>2</v>
      </c>
      <c r="H9" s="10">
        <v>3</v>
      </c>
      <c r="I9" s="9">
        <v>4</v>
      </c>
      <c r="J9" s="11" t="s">
        <v>6</v>
      </c>
    </row>
    <row r="10" spans="1:11" ht="13.5">
      <c r="A10" s="12" t="s">
        <v>44</v>
      </c>
      <c r="B10" s="13">
        <v>0</v>
      </c>
      <c r="C10" s="12" t="s">
        <v>7</v>
      </c>
      <c r="D10" s="13">
        <v>540</v>
      </c>
      <c r="E10" s="14">
        <v>0</v>
      </c>
      <c r="F10" s="15">
        <v>0</v>
      </c>
      <c r="G10" s="14">
        <v>0</v>
      </c>
      <c r="H10" s="15">
        <v>0</v>
      </c>
      <c r="I10" s="14">
        <v>0</v>
      </c>
      <c r="J10" s="14">
        <v>0</v>
      </c>
      <c r="K10" s="16"/>
    </row>
    <row r="11" spans="1:11" ht="13.5">
      <c r="A11" s="12" t="s">
        <v>44</v>
      </c>
      <c r="B11" s="13">
        <f>D10+1</f>
        <v>541</v>
      </c>
      <c r="C11" s="12" t="s">
        <v>7</v>
      </c>
      <c r="D11" s="13">
        <v>570</v>
      </c>
      <c r="E11" s="14">
        <v>0.01</v>
      </c>
      <c r="F11" s="15">
        <v>0</v>
      </c>
      <c r="G11" s="14">
        <v>0</v>
      </c>
      <c r="H11" s="15">
        <v>0</v>
      </c>
      <c r="I11" s="14">
        <v>0</v>
      </c>
      <c r="J11" s="14">
        <v>0</v>
      </c>
      <c r="K11" s="16"/>
    </row>
    <row r="12" spans="1:11" ht="13.5">
      <c r="A12" s="12" t="s">
        <v>44</v>
      </c>
      <c r="B12" s="13">
        <f aca="true" t="shared" si="0" ref="B12:B42">D11+1</f>
        <v>571</v>
      </c>
      <c r="C12" s="12" t="s">
        <v>7</v>
      </c>
      <c r="D12" s="17">
        <v>610</v>
      </c>
      <c r="E12" s="14">
        <v>0.02</v>
      </c>
      <c r="F12" s="15">
        <v>0</v>
      </c>
      <c r="G12" s="14">
        <v>0</v>
      </c>
      <c r="H12" s="15">
        <v>0</v>
      </c>
      <c r="I12" s="14">
        <v>0</v>
      </c>
      <c r="J12" s="14">
        <v>0</v>
      </c>
      <c r="K12" s="16"/>
    </row>
    <row r="13" spans="1:11" ht="13.5">
      <c r="A13" s="12" t="s">
        <v>44</v>
      </c>
      <c r="B13" s="17">
        <f t="shared" si="0"/>
        <v>611</v>
      </c>
      <c r="C13" s="12" t="s">
        <v>7</v>
      </c>
      <c r="D13" s="17">
        <v>650</v>
      </c>
      <c r="E13" s="14">
        <v>0.03</v>
      </c>
      <c r="F13" s="15">
        <v>0.01</v>
      </c>
      <c r="G13" s="14">
        <v>0</v>
      </c>
      <c r="H13" s="15">
        <v>0</v>
      </c>
      <c r="I13" s="14">
        <v>0</v>
      </c>
      <c r="J13" s="14">
        <v>0</v>
      </c>
      <c r="K13" s="16"/>
    </row>
    <row r="14" spans="1:11" ht="13.5">
      <c r="A14" s="12" t="s">
        <v>44</v>
      </c>
      <c r="B14" s="17">
        <f t="shared" si="0"/>
        <v>651</v>
      </c>
      <c r="C14" s="12" t="s">
        <v>7</v>
      </c>
      <c r="D14" s="17">
        <v>690</v>
      </c>
      <c r="E14" s="14">
        <v>0.04</v>
      </c>
      <c r="F14" s="15">
        <v>0.02</v>
      </c>
      <c r="G14" s="14">
        <v>0.01</v>
      </c>
      <c r="H14" s="15">
        <v>0</v>
      </c>
      <c r="I14" s="14">
        <v>0</v>
      </c>
      <c r="J14" s="14">
        <v>0</v>
      </c>
      <c r="K14" s="16"/>
    </row>
    <row r="15" spans="1:11" ht="13.5">
      <c r="A15" s="12" t="s">
        <v>44</v>
      </c>
      <c r="B15" s="17">
        <f t="shared" si="0"/>
        <v>691</v>
      </c>
      <c r="C15" s="12" t="s">
        <v>7</v>
      </c>
      <c r="D15" s="17">
        <v>770</v>
      </c>
      <c r="E15" s="14">
        <v>0.05</v>
      </c>
      <c r="F15" s="15">
        <v>0.04</v>
      </c>
      <c r="G15" s="14">
        <v>0.02</v>
      </c>
      <c r="H15" s="15">
        <v>0.01</v>
      </c>
      <c r="I15" s="14">
        <v>0</v>
      </c>
      <c r="J15" s="14">
        <v>0</v>
      </c>
      <c r="K15" s="16"/>
    </row>
    <row r="16" spans="1:11" ht="13.5">
      <c r="A16" s="12" t="s">
        <v>44</v>
      </c>
      <c r="B16" s="17">
        <f t="shared" si="0"/>
        <v>771</v>
      </c>
      <c r="C16" s="12" t="s">
        <v>7</v>
      </c>
      <c r="D16" s="17">
        <v>870</v>
      </c>
      <c r="E16" s="14">
        <v>0.06</v>
      </c>
      <c r="F16" s="15">
        <v>0.05</v>
      </c>
      <c r="G16" s="14">
        <v>0.03</v>
      </c>
      <c r="H16" s="15">
        <v>0.02</v>
      </c>
      <c r="I16" s="14">
        <v>0.01</v>
      </c>
      <c r="J16" s="14">
        <v>0</v>
      </c>
      <c r="K16" s="16"/>
    </row>
    <row r="17" spans="1:11" ht="13.5">
      <c r="A17" s="12" t="s">
        <v>44</v>
      </c>
      <c r="B17" s="17">
        <f t="shared" si="0"/>
        <v>871</v>
      </c>
      <c r="C17" s="12" t="s">
        <v>7</v>
      </c>
      <c r="D17" s="17">
        <v>950</v>
      </c>
      <c r="E17" s="14">
        <v>0.07</v>
      </c>
      <c r="F17" s="15">
        <v>0.06</v>
      </c>
      <c r="G17" s="14">
        <v>0.05</v>
      </c>
      <c r="H17" s="15">
        <v>0.03</v>
      </c>
      <c r="I17" s="14">
        <v>0.02</v>
      </c>
      <c r="J17" s="14">
        <v>0.01</v>
      </c>
      <c r="K17" s="16"/>
    </row>
    <row r="18" spans="1:11" ht="13.5">
      <c r="A18" s="12" t="s">
        <v>44</v>
      </c>
      <c r="B18" s="17">
        <f t="shared" si="0"/>
        <v>951</v>
      </c>
      <c r="C18" s="12" t="s">
        <v>7</v>
      </c>
      <c r="D18" s="17">
        <v>1010</v>
      </c>
      <c r="E18" s="14">
        <v>0.08</v>
      </c>
      <c r="F18" s="15">
        <v>0.07</v>
      </c>
      <c r="G18" s="14">
        <v>0.06</v>
      </c>
      <c r="H18" s="15">
        <v>0.05</v>
      </c>
      <c r="I18" s="14">
        <v>0.03</v>
      </c>
      <c r="J18" s="14">
        <v>0.02</v>
      </c>
      <c r="K18" s="16"/>
    </row>
    <row r="19" spans="1:11" ht="13.5">
      <c r="A19" s="12" t="s">
        <v>44</v>
      </c>
      <c r="B19" s="17">
        <f t="shared" si="0"/>
        <v>1011</v>
      </c>
      <c r="C19" s="12" t="s">
        <v>7</v>
      </c>
      <c r="D19" s="17">
        <v>1080</v>
      </c>
      <c r="E19" s="14">
        <v>0.09</v>
      </c>
      <c r="F19" s="15">
        <v>0.08</v>
      </c>
      <c r="G19" s="14">
        <v>0.07</v>
      </c>
      <c r="H19" s="15">
        <v>0.06</v>
      </c>
      <c r="I19" s="14">
        <v>0.05</v>
      </c>
      <c r="J19" s="14">
        <v>0.04</v>
      </c>
      <c r="K19" s="16"/>
    </row>
    <row r="20" spans="1:11" ht="13.5">
      <c r="A20" s="12" t="s">
        <v>44</v>
      </c>
      <c r="B20" s="17">
        <f t="shared" si="0"/>
        <v>1081</v>
      </c>
      <c r="C20" s="12" t="s">
        <v>7</v>
      </c>
      <c r="D20" s="17">
        <v>1160</v>
      </c>
      <c r="E20" s="14">
        <v>0.1</v>
      </c>
      <c r="F20" s="15">
        <v>0.09</v>
      </c>
      <c r="G20" s="14">
        <v>0.08</v>
      </c>
      <c r="H20" s="15">
        <v>0.07</v>
      </c>
      <c r="I20" s="14">
        <v>0.06</v>
      </c>
      <c r="J20" s="14">
        <v>0.05</v>
      </c>
      <c r="K20" s="16"/>
    </row>
    <row r="21" spans="1:11" ht="13.5">
      <c r="A21" s="12" t="s">
        <v>44</v>
      </c>
      <c r="B21" s="17">
        <f t="shared" si="0"/>
        <v>1161</v>
      </c>
      <c r="C21" s="12" t="s">
        <v>7</v>
      </c>
      <c r="D21" s="17">
        <v>1250</v>
      </c>
      <c r="E21" s="14">
        <v>0.11</v>
      </c>
      <c r="F21" s="15">
        <v>0.1</v>
      </c>
      <c r="G21" s="14">
        <v>0.09</v>
      </c>
      <c r="H21" s="15">
        <v>0.08</v>
      </c>
      <c r="I21" s="14">
        <v>0.07</v>
      </c>
      <c r="J21" s="14">
        <v>0.06</v>
      </c>
      <c r="K21" s="16"/>
    </row>
    <row r="22" spans="1:11" ht="13.5">
      <c r="A22" s="12" t="s">
        <v>44</v>
      </c>
      <c r="B22" s="17">
        <f t="shared" si="0"/>
        <v>1251</v>
      </c>
      <c r="C22" s="12" t="s">
        <v>7</v>
      </c>
      <c r="D22" s="17">
        <v>1350</v>
      </c>
      <c r="E22" s="14">
        <v>0.12</v>
      </c>
      <c r="F22" s="15">
        <v>0.11</v>
      </c>
      <c r="G22" s="14">
        <v>0.1</v>
      </c>
      <c r="H22" s="15">
        <v>0.09</v>
      </c>
      <c r="I22" s="14">
        <v>0.09</v>
      </c>
      <c r="J22" s="14">
        <v>0.08</v>
      </c>
      <c r="K22" s="16"/>
    </row>
    <row r="23" spans="1:11" ht="13.5">
      <c r="A23" s="12" t="s">
        <v>44</v>
      </c>
      <c r="B23" s="17">
        <f t="shared" si="0"/>
        <v>1351</v>
      </c>
      <c r="C23" s="12" t="s">
        <v>7</v>
      </c>
      <c r="D23" s="17">
        <v>1480</v>
      </c>
      <c r="E23" s="14">
        <v>0.13</v>
      </c>
      <c r="F23" s="15">
        <v>0.12</v>
      </c>
      <c r="G23" s="14">
        <v>0.11</v>
      </c>
      <c r="H23" s="15">
        <v>0.11</v>
      </c>
      <c r="I23" s="14">
        <v>0.1</v>
      </c>
      <c r="J23" s="14">
        <v>0.09</v>
      </c>
      <c r="K23" s="16"/>
    </row>
    <row r="24" spans="1:11" ht="13.5">
      <c r="A24" s="12" t="s">
        <v>44</v>
      </c>
      <c r="B24" s="17">
        <f t="shared" si="0"/>
        <v>1481</v>
      </c>
      <c r="C24" s="12" t="s">
        <v>7</v>
      </c>
      <c r="D24" s="17">
        <v>1620</v>
      </c>
      <c r="E24" s="14">
        <v>0.14</v>
      </c>
      <c r="F24" s="15">
        <v>0.13</v>
      </c>
      <c r="G24" s="14">
        <v>0.13</v>
      </c>
      <c r="H24" s="15">
        <v>0.12</v>
      </c>
      <c r="I24" s="14">
        <v>0.11</v>
      </c>
      <c r="J24" s="14">
        <v>0.1</v>
      </c>
      <c r="K24" s="16"/>
    </row>
    <row r="25" spans="1:11" ht="13.5">
      <c r="A25" s="12" t="s">
        <v>44</v>
      </c>
      <c r="B25" s="17">
        <f t="shared" si="0"/>
        <v>1621</v>
      </c>
      <c r="C25" s="12" t="s">
        <v>7</v>
      </c>
      <c r="D25" s="17">
        <v>1770</v>
      </c>
      <c r="E25" s="14">
        <v>0.15</v>
      </c>
      <c r="F25" s="15">
        <v>0.14</v>
      </c>
      <c r="G25" s="14">
        <v>0.14</v>
      </c>
      <c r="H25" s="15">
        <v>0.13</v>
      </c>
      <c r="I25" s="14">
        <v>0.12</v>
      </c>
      <c r="J25" s="14">
        <v>0.12</v>
      </c>
      <c r="K25" s="16"/>
    </row>
    <row r="26" spans="1:11" ht="13.5">
      <c r="A26" s="12" t="s">
        <v>44</v>
      </c>
      <c r="B26" s="17">
        <f t="shared" si="0"/>
        <v>1771</v>
      </c>
      <c r="C26" s="12" t="s">
        <v>7</v>
      </c>
      <c r="D26" s="17">
        <v>1870</v>
      </c>
      <c r="E26" s="14">
        <v>0.16</v>
      </c>
      <c r="F26" s="15">
        <v>0.15</v>
      </c>
      <c r="G26" s="14">
        <v>0.15</v>
      </c>
      <c r="H26" s="15">
        <v>0.14</v>
      </c>
      <c r="I26" s="14">
        <v>0.14</v>
      </c>
      <c r="J26" s="14">
        <v>0.13</v>
      </c>
      <c r="K26" s="16"/>
    </row>
    <row r="27" spans="1:11" ht="13.5">
      <c r="A27" s="12" t="s">
        <v>44</v>
      </c>
      <c r="B27" s="17">
        <f t="shared" si="0"/>
        <v>1871</v>
      </c>
      <c r="C27" s="12" t="s">
        <v>7</v>
      </c>
      <c r="D27" s="17">
        <v>1980</v>
      </c>
      <c r="E27" s="14">
        <v>0.17</v>
      </c>
      <c r="F27" s="15">
        <v>0.16</v>
      </c>
      <c r="G27" s="14">
        <v>0.16</v>
      </c>
      <c r="H27" s="15">
        <v>0.15</v>
      </c>
      <c r="I27" s="14">
        <v>0.15</v>
      </c>
      <c r="J27" s="14">
        <v>0.14</v>
      </c>
      <c r="K27" s="16"/>
    </row>
    <row r="28" spans="1:11" ht="13.5">
      <c r="A28" s="12" t="s">
        <v>44</v>
      </c>
      <c r="B28" s="17">
        <f t="shared" si="0"/>
        <v>1981</v>
      </c>
      <c r="C28" s="12" t="s">
        <v>7</v>
      </c>
      <c r="D28" s="17">
        <v>2100</v>
      </c>
      <c r="E28" s="14">
        <v>0.18</v>
      </c>
      <c r="F28" s="15">
        <v>0.17</v>
      </c>
      <c r="G28" s="14">
        <v>0.17</v>
      </c>
      <c r="H28" s="15">
        <v>0.16</v>
      </c>
      <c r="I28" s="14">
        <v>0.16</v>
      </c>
      <c r="J28" s="14">
        <v>0.15</v>
      </c>
      <c r="K28" s="16"/>
    </row>
    <row r="29" spans="1:11" ht="13.5">
      <c r="A29" s="12" t="s">
        <v>44</v>
      </c>
      <c r="B29" s="17">
        <f t="shared" si="0"/>
        <v>2101</v>
      </c>
      <c r="C29" s="12" t="s">
        <v>7</v>
      </c>
      <c r="D29" s="17">
        <v>2240</v>
      </c>
      <c r="E29" s="14">
        <v>0.19</v>
      </c>
      <c r="F29" s="15">
        <v>0.18</v>
      </c>
      <c r="G29" s="14">
        <v>0.18</v>
      </c>
      <c r="H29" s="15">
        <v>0.17</v>
      </c>
      <c r="I29" s="14">
        <v>0.17</v>
      </c>
      <c r="J29" s="14">
        <v>0.16</v>
      </c>
      <c r="K29" s="16"/>
    </row>
    <row r="30" spans="1:11" ht="13.5">
      <c r="A30" s="12" t="s">
        <v>44</v>
      </c>
      <c r="B30" s="17">
        <f t="shared" si="0"/>
        <v>2241</v>
      </c>
      <c r="C30" s="12" t="s">
        <v>7</v>
      </c>
      <c r="D30" s="17">
        <v>2400</v>
      </c>
      <c r="E30" s="14">
        <v>0.2</v>
      </c>
      <c r="F30" s="15">
        <v>0.2</v>
      </c>
      <c r="G30" s="14">
        <v>0.19</v>
      </c>
      <c r="H30" s="15">
        <v>0.19</v>
      </c>
      <c r="I30" s="14">
        <v>0.18</v>
      </c>
      <c r="J30" s="14">
        <v>0.18</v>
      </c>
      <c r="K30" s="16"/>
    </row>
    <row r="31" spans="1:11" ht="13.5">
      <c r="A31" s="12" t="s">
        <v>44</v>
      </c>
      <c r="B31" s="17">
        <f t="shared" si="0"/>
        <v>2401</v>
      </c>
      <c r="C31" s="12" t="s">
        <v>7</v>
      </c>
      <c r="D31" s="17">
        <v>2620</v>
      </c>
      <c r="E31" s="14">
        <v>0.21</v>
      </c>
      <c r="F31" s="15">
        <v>0.21</v>
      </c>
      <c r="G31" s="14">
        <v>0.2</v>
      </c>
      <c r="H31" s="15">
        <v>0.2</v>
      </c>
      <c r="I31" s="14">
        <v>0.19</v>
      </c>
      <c r="J31" s="14">
        <v>0.19</v>
      </c>
      <c r="K31" s="16"/>
    </row>
    <row r="32" spans="1:11" ht="13.5">
      <c r="A32" s="12" t="s">
        <v>44</v>
      </c>
      <c r="B32" s="17">
        <f t="shared" si="0"/>
        <v>2621</v>
      </c>
      <c r="C32" s="12" t="s">
        <v>7</v>
      </c>
      <c r="D32" s="17">
        <v>2940</v>
      </c>
      <c r="E32" s="14">
        <v>0.22</v>
      </c>
      <c r="F32" s="15">
        <v>0.22</v>
      </c>
      <c r="G32" s="14">
        <v>0.21</v>
      </c>
      <c r="H32" s="15">
        <v>0.21</v>
      </c>
      <c r="I32" s="14">
        <v>0.2</v>
      </c>
      <c r="J32" s="14">
        <v>0.2</v>
      </c>
      <c r="K32" s="16"/>
    </row>
    <row r="33" spans="1:11" ht="13.5">
      <c r="A33" s="12" t="s">
        <v>44</v>
      </c>
      <c r="B33" s="17">
        <f t="shared" si="0"/>
        <v>2941</v>
      </c>
      <c r="C33" s="12" t="s">
        <v>7</v>
      </c>
      <c r="D33" s="17">
        <v>3350</v>
      </c>
      <c r="E33" s="14">
        <v>0.23</v>
      </c>
      <c r="F33" s="15">
        <v>0.23</v>
      </c>
      <c r="G33" s="14">
        <v>0.22</v>
      </c>
      <c r="H33" s="15">
        <v>0.22</v>
      </c>
      <c r="I33" s="14">
        <v>0.22</v>
      </c>
      <c r="J33" s="14">
        <v>0.21</v>
      </c>
      <c r="K33" s="16"/>
    </row>
    <row r="34" spans="1:11" ht="13.5">
      <c r="A34" s="12" t="s">
        <v>44</v>
      </c>
      <c r="B34" s="17">
        <f t="shared" si="0"/>
        <v>3351</v>
      </c>
      <c r="C34" s="12" t="s">
        <v>7</v>
      </c>
      <c r="D34" s="17">
        <v>3900</v>
      </c>
      <c r="E34" s="14">
        <v>0.24</v>
      </c>
      <c r="F34" s="15">
        <v>0.24</v>
      </c>
      <c r="G34" s="14">
        <v>0.23</v>
      </c>
      <c r="H34" s="15">
        <v>0.23</v>
      </c>
      <c r="I34" s="14">
        <v>0.23</v>
      </c>
      <c r="J34" s="14">
        <v>0.23</v>
      </c>
      <c r="K34" s="16"/>
    </row>
    <row r="35" spans="1:11" ht="13.5">
      <c r="A35" s="12" t="s">
        <v>44</v>
      </c>
      <c r="B35" s="17">
        <f t="shared" si="0"/>
        <v>3901</v>
      </c>
      <c r="C35" s="12" t="s">
        <v>7</v>
      </c>
      <c r="D35" s="17">
        <v>4410</v>
      </c>
      <c r="E35" s="14">
        <v>0.25</v>
      </c>
      <c r="F35" s="15">
        <v>0.25</v>
      </c>
      <c r="G35" s="14">
        <v>0.24</v>
      </c>
      <c r="H35" s="15">
        <v>0.24</v>
      </c>
      <c r="I35" s="14">
        <v>0.24</v>
      </c>
      <c r="J35" s="14">
        <v>0.24</v>
      </c>
      <c r="K35" s="16"/>
    </row>
    <row r="36" spans="1:11" ht="13.5">
      <c r="A36" s="12" t="s">
        <v>44</v>
      </c>
      <c r="B36" s="17">
        <f t="shared" si="0"/>
        <v>4411</v>
      </c>
      <c r="C36" s="12" t="s">
        <v>7</v>
      </c>
      <c r="D36" s="17">
        <v>4920</v>
      </c>
      <c r="E36" s="14">
        <v>0.26</v>
      </c>
      <c r="F36" s="15">
        <v>0.26</v>
      </c>
      <c r="G36" s="14">
        <v>0.26</v>
      </c>
      <c r="H36" s="15">
        <v>0.25</v>
      </c>
      <c r="I36" s="14">
        <v>0.25</v>
      </c>
      <c r="J36" s="14">
        <v>0.25</v>
      </c>
      <c r="K36" s="16"/>
    </row>
    <row r="37" spans="1:11" ht="13.5">
      <c r="A37" s="12" t="s">
        <v>44</v>
      </c>
      <c r="B37" s="17">
        <f t="shared" si="0"/>
        <v>4921</v>
      </c>
      <c r="C37" s="12" t="s">
        <v>7</v>
      </c>
      <c r="D37" s="17">
        <v>5570</v>
      </c>
      <c r="E37" s="14">
        <v>0.27</v>
      </c>
      <c r="F37" s="15">
        <v>0.27</v>
      </c>
      <c r="G37" s="14">
        <v>0.27</v>
      </c>
      <c r="H37" s="15">
        <v>0.26</v>
      </c>
      <c r="I37" s="14">
        <v>0.26</v>
      </c>
      <c r="J37" s="14">
        <v>0.26</v>
      </c>
      <c r="K37" s="16"/>
    </row>
    <row r="38" spans="1:11" ht="13.5">
      <c r="A38" s="12" t="s">
        <v>44</v>
      </c>
      <c r="B38" s="17">
        <f t="shared" si="0"/>
        <v>5571</v>
      </c>
      <c r="C38" s="12" t="s">
        <v>7</v>
      </c>
      <c r="D38" s="17">
        <v>6410</v>
      </c>
      <c r="E38" s="14">
        <v>0.28</v>
      </c>
      <c r="F38" s="15">
        <v>0.28</v>
      </c>
      <c r="G38" s="14">
        <v>0.28</v>
      </c>
      <c r="H38" s="15">
        <v>0.27</v>
      </c>
      <c r="I38" s="14">
        <v>0.27</v>
      </c>
      <c r="J38" s="14">
        <v>0.27</v>
      </c>
      <c r="K38" s="16"/>
    </row>
    <row r="39" spans="1:11" ht="13.5">
      <c r="A39" s="12" t="s">
        <v>44</v>
      </c>
      <c r="B39" s="17">
        <f t="shared" si="0"/>
        <v>6411</v>
      </c>
      <c r="C39" s="12" t="s">
        <v>7</v>
      </c>
      <c r="D39" s="17">
        <v>7560</v>
      </c>
      <c r="E39" s="14">
        <v>0.29</v>
      </c>
      <c r="F39" s="15">
        <v>0.29</v>
      </c>
      <c r="G39" s="14">
        <v>0.29</v>
      </c>
      <c r="H39" s="15">
        <v>0.29</v>
      </c>
      <c r="I39" s="14">
        <v>0.28</v>
      </c>
      <c r="J39" s="14">
        <v>0.28</v>
      </c>
      <c r="K39" s="16"/>
    </row>
    <row r="40" spans="1:11" ht="13.5">
      <c r="A40" s="12" t="s">
        <v>44</v>
      </c>
      <c r="B40" s="17">
        <f t="shared" si="0"/>
        <v>7561</v>
      </c>
      <c r="C40" s="12" t="s">
        <v>7</v>
      </c>
      <c r="D40" s="17">
        <v>9110</v>
      </c>
      <c r="E40" s="14">
        <v>0.305</v>
      </c>
      <c r="F40" s="15">
        <v>0.305</v>
      </c>
      <c r="G40" s="14">
        <v>0.305</v>
      </c>
      <c r="H40" s="15">
        <v>0.305</v>
      </c>
      <c r="I40" s="14">
        <v>0.305</v>
      </c>
      <c r="J40" s="14">
        <v>0.295</v>
      </c>
      <c r="K40" s="16"/>
    </row>
    <row r="41" spans="1:11" ht="13.5">
      <c r="A41" s="12" t="s">
        <v>44</v>
      </c>
      <c r="B41" s="17">
        <f t="shared" si="0"/>
        <v>9111</v>
      </c>
      <c r="C41" s="12" t="s">
        <v>7</v>
      </c>
      <c r="D41" s="17">
        <v>10750</v>
      </c>
      <c r="E41" s="14">
        <v>0.315</v>
      </c>
      <c r="F41" s="15">
        <v>0.315</v>
      </c>
      <c r="G41" s="14">
        <v>0.315</v>
      </c>
      <c r="H41" s="15">
        <v>0.315</v>
      </c>
      <c r="I41" s="14">
        <v>0.315</v>
      </c>
      <c r="J41" s="14">
        <v>0.305</v>
      </c>
      <c r="K41" s="16"/>
    </row>
    <row r="42" spans="1:11" ht="13.5">
      <c r="A42" s="18" t="s">
        <v>44</v>
      </c>
      <c r="B42" s="19">
        <f t="shared" si="0"/>
        <v>10751</v>
      </c>
      <c r="C42" s="18" t="s">
        <v>8</v>
      </c>
      <c r="D42" s="19" t="s">
        <v>46</v>
      </c>
      <c r="E42" s="20">
        <v>0.325</v>
      </c>
      <c r="F42" s="21">
        <v>0.325</v>
      </c>
      <c r="G42" s="20">
        <v>0.325</v>
      </c>
      <c r="H42" s="21">
        <v>0.325</v>
      </c>
      <c r="I42" s="20">
        <v>0.325</v>
      </c>
      <c r="J42" s="20">
        <v>0.315</v>
      </c>
      <c r="K42" s="16"/>
    </row>
    <row r="43" spans="2:11" ht="12.75">
      <c r="B43" s="5"/>
      <c r="D43" s="5"/>
      <c r="K43" s="16"/>
    </row>
    <row r="44" spans="2:4" ht="12.75">
      <c r="B44" s="16"/>
      <c r="D44" s="16"/>
    </row>
    <row r="45" spans="1:10" ht="12.75">
      <c r="A45" s="158" t="s">
        <v>1</v>
      </c>
      <c r="B45" s="158"/>
      <c r="C45" s="158"/>
      <c r="D45" s="159"/>
      <c r="E45" s="159"/>
      <c r="F45" s="159"/>
      <c r="G45" s="159"/>
      <c r="H45" s="159"/>
      <c r="I45" s="159"/>
      <c r="J45" s="159"/>
    </row>
    <row r="46" spans="2:4" ht="12.75">
      <c r="B46" s="5"/>
      <c r="D46" s="5"/>
    </row>
    <row r="47" spans="1:4" ht="12.75">
      <c r="A47" s="22"/>
      <c r="B47" s="5"/>
      <c r="C47" s="22"/>
      <c r="D47" s="5"/>
    </row>
    <row r="48" spans="1:10" ht="12.75">
      <c r="A48" s="1" t="s">
        <v>9</v>
      </c>
      <c r="B48" s="2"/>
      <c r="C48" s="1" t="s">
        <v>9</v>
      </c>
      <c r="D48" s="2"/>
      <c r="E48" s="2"/>
      <c r="F48" s="2"/>
      <c r="G48" s="2"/>
      <c r="H48" s="2"/>
      <c r="I48" s="2"/>
      <c r="J48" s="2"/>
    </row>
    <row r="49" spans="1:10" ht="12.75">
      <c r="A49" s="1" t="s">
        <v>10</v>
      </c>
      <c r="B49" s="2"/>
      <c r="C49" s="1" t="s">
        <v>10</v>
      </c>
      <c r="D49" s="2"/>
      <c r="E49" s="2"/>
      <c r="F49" s="2"/>
      <c r="G49" s="2"/>
      <c r="H49" s="2"/>
      <c r="I49" s="2"/>
      <c r="J49" s="2"/>
    </row>
    <row r="50" spans="2:10" ht="15.75">
      <c r="B50" s="5"/>
      <c r="D50" s="5"/>
      <c r="J50" s="4"/>
    </row>
    <row r="51" spans="2:4" ht="12.75">
      <c r="B51" s="5"/>
      <c r="D51" s="5"/>
    </row>
    <row r="52" spans="1:10" ht="19.5" customHeight="1">
      <c r="A52" s="160" t="s">
        <v>4</v>
      </c>
      <c r="B52" s="161"/>
      <c r="C52" s="161"/>
      <c r="D52" s="162"/>
      <c r="E52" s="6" t="s">
        <v>5</v>
      </c>
      <c r="F52" s="7"/>
      <c r="G52" s="7"/>
      <c r="H52" s="7"/>
      <c r="I52" s="7"/>
      <c r="J52" s="8"/>
    </row>
    <row r="53" spans="1:10" ht="17.25" customHeight="1">
      <c r="A53" s="163"/>
      <c r="B53" s="164"/>
      <c r="C53" s="164"/>
      <c r="D53" s="165"/>
      <c r="E53" s="9">
        <v>0</v>
      </c>
      <c r="F53" s="23">
        <v>1</v>
      </c>
      <c r="G53" s="23">
        <v>2</v>
      </c>
      <c r="H53" s="23">
        <v>3</v>
      </c>
      <c r="I53" s="23">
        <v>4</v>
      </c>
      <c r="J53" s="11" t="s">
        <v>6</v>
      </c>
    </row>
    <row r="54" spans="1:10" ht="13.5">
      <c r="A54" s="12" t="s">
        <v>44</v>
      </c>
      <c r="B54" s="13">
        <v>0</v>
      </c>
      <c r="C54" s="12" t="s">
        <v>7</v>
      </c>
      <c r="D54" s="17">
        <v>670</v>
      </c>
      <c r="E54" s="24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</row>
    <row r="55" spans="1:10" ht="13.5">
      <c r="A55" s="12" t="s">
        <v>44</v>
      </c>
      <c r="B55" s="13">
        <f>D54+1</f>
        <v>671</v>
      </c>
      <c r="C55" s="12" t="s">
        <v>7</v>
      </c>
      <c r="D55" s="17">
        <v>710</v>
      </c>
      <c r="E55" s="24">
        <v>0.01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</row>
    <row r="56" spans="1:10" ht="13.5">
      <c r="A56" s="12" t="s">
        <v>44</v>
      </c>
      <c r="B56" s="13">
        <f aca="true" t="shared" si="1" ref="B56:B84">D55+1</f>
        <v>711</v>
      </c>
      <c r="C56" s="12" t="s">
        <v>7</v>
      </c>
      <c r="D56" s="17">
        <v>750</v>
      </c>
      <c r="E56" s="24">
        <v>0.02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</row>
    <row r="57" spans="1:10" ht="13.5">
      <c r="A57" s="12" t="s">
        <v>44</v>
      </c>
      <c r="B57" s="17">
        <f t="shared" si="1"/>
        <v>751</v>
      </c>
      <c r="C57" s="12" t="s">
        <v>7</v>
      </c>
      <c r="D57" s="17">
        <v>790</v>
      </c>
      <c r="E57" s="24">
        <v>0.03</v>
      </c>
      <c r="F57" s="25">
        <v>0.01</v>
      </c>
      <c r="G57" s="25">
        <v>0</v>
      </c>
      <c r="H57" s="25">
        <v>0</v>
      </c>
      <c r="I57" s="25">
        <v>0</v>
      </c>
      <c r="J57" s="25">
        <v>0</v>
      </c>
    </row>
    <row r="58" spans="1:10" ht="13.5">
      <c r="A58" s="12" t="s">
        <v>44</v>
      </c>
      <c r="B58" s="17">
        <f t="shared" si="1"/>
        <v>791</v>
      </c>
      <c r="C58" s="12" t="s">
        <v>7</v>
      </c>
      <c r="D58" s="17">
        <v>840</v>
      </c>
      <c r="E58" s="24">
        <v>0.04</v>
      </c>
      <c r="F58" s="25">
        <v>0.03</v>
      </c>
      <c r="G58" s="25">
        <v>0.01</v>
      </c>
      <c r="H58" s="25">
        <v>0</v>
      </c>
      <c r="I58" s="25">
        <v>0</v>
      </c>
      <c r="J58" s="25">
        <v>0</v>
      </c>
    </row>
    <row r="59" spans="1:10" ht="13.5">
      <c r="A59" s="12" t="s">
        <v>44</v>
      </c>
      <c r="B59" s="17">
        <f t="shared" si="1"/>
        <v>841</v>
      </c>
      <c r="C59" s="12" t="s">
        <v>7</v>
      </c>
      <c r="D59" s="17">
        <v>920</v>
      </c>
      <c r="E59" s="24">
        <v>0.05</v>
      </c>
      <c r="F59" s="25">
        <v>0.04</v>
      </c>
      <c r="G59" s="25">
        <v>0.03</v>
      </c>
      <c r="H59" s="25">
        <v>0.01</v>
      </c>
      <c r="I59" s="25">
        <v>0</v>
      </c>
      <c r="J59" s="25">
        <v>0</v>
      </c>
    </row>
    <row r="60" spans="1:10" ht="13.5">
      <c r="A60" s="12" t="s">
        <v>44</v>
      </c>
      <c r="B60" s="17">
        <f t="shared" si="1"/>
        <v>921</v>
      </c>
      <c r="C60" s="12" t="s">
        <v>7</v>
      </c>
      <c r="D60" s="17">
        <v>1020</v>
      </c>
      <c r="E60" s="24">
        <v>0.06</v>
      </c>
      <c r="F60" s="25">
        <v>0.05</v>
      </c>
      <c r="G60" s="25">
        <v>0.04</v>
      </c>
      <c r="H60" s="25">
        <v>0.03</v>
      </c>
      <c r="I60" s="25">
        <v>0.01</v>
      </c>
      <c r="J60" s="25">
        <v>0</v>
      </c>
    </row>
    <row r="61" spans="1:10" ht="13.5">
      <c r="A61" s="12" t="s">
        <v>44</v>
      </c>
      <c r="B61" s="17">
        <f t="shared" si="1"/>
        <v>1021</v>
      </c>
      <c r="C61" s="12" t="s">
        <v>7</v>
      </c>
      <c r="D61" s="17">
        <v>1160</v>
      </c>
      <c r="E61" s="24">
        <v>0.07</v>
      </c>
      <c r="F61" s="25">
        <v>0.06</v>
      </c>
      <c r="G61" s="25">
        <v>0.05</v>
      </c>
      <c r="H61" s="25">
        <v>0.04</v>
      </c>
      <c r="I61" s="25">
        <v>0.03</v>
      </c>
      <c r="J61" s="25">
        <v>0.02</v>
      </c>
    </row>
    <row r="62" spans="1:10" ht="13.5">
      <c r="A62" s="12" t="s">
        <v>44</v>
      </c>
      <c r="B62" s="17">
        <f t="shared" si="1"/>
        <v>1161</v>
      </c>
      <c r="C62" s="12" t="s">
        <v>7</v>
      </c>
      <c r="D62" s="17">
        <v>1330</v>
      </c>
      <c r="E62" s="24">
        <v>0.08</v>
      </c>
      <c r="F62" s="25">
        <v>0.07</v>
      </c>
      <c r="G62" s="25">
        <v>0.06</v>
      </c>
      <c r="H62" s="25">
        <v>0.05</v>
      </c>
      <c r="I62" s="25">
        <v>0.04</v>
      </c>
      <c r="J62" s="25">
        <v>0.04</v>
      </c>
    </row>
    <row r="63" spans="1:10" ht="13.5">
      <c r="A63" s="12" t="s">
        <v>44</v>
      </c>
      <c r="B63" s="17">
        <f t="shared" si="1"/>
        <v>1331</v>
      </c>
      <c r="C63" s="12" t="s">
        <v>7</v>
      </c>
      <c r="D63" s="17">
        <v>1540</v>
      </c>
      <c r="E63" s="24">
        <v>0.09</v>
      </c>
      <c r="F63" s="25">
        <v>0.08</v>
      </c>
      <c r="G63" s="25">
        <v>0.07</v>
      </c>
      <c r="H63" s="25">
        <v>0.07</v>
      </c>
      <c r="I63" s="25">
        <v>0.06</v>
      </c>
      <c r="J63" s="25">
        <v>0.05</v>
      </c>
    </row>
    <row r="64" spans="1:10" ht="13.5">
      <c r="A64" s="12" t="s">
        <v>44</v>
      </c>
      <c r="B64" s="17">
        <f t="shared" si="1"/>
        <v>1541</v>
      </c>
      <c r="C64" s="12" t="s">
        <v>7</v>
      </c>
      <c r="D64" s="17">
        <v>1640</v>
      </c>
      <c r="E64" s="24">
        <v>0.1</v>
      </c>
      <c r="F64" s="25">
        <v>0.09</v>
      </c>
      <c r="G64" s="25">
        <v>0.09</v>
      </c>
      <c r="H64" s="25">
        <v>0.08</v>
      </c>
      <c r="I64" s="25">
        <v>0.07</v>
      </c>
      <c r="J64" s="25">
        <v>0.07</v>
      </c>
    </row>
    <row r="65" spans="1:10" ht="13.5">
      <c r="A65" s="12" t="s">
        <v>44</v>
      </c>
      <c r="B65" s="17">
        <f t="shared" si="1"/>
        <v>1641</v>
      </c>
      <c r="C65" s="12" t="s">
        <v>7</v>
      </c>
      <c r="D65" s="17">
        <v>1750</v>
      </c>
      <c r="E65" s="24">
        <v>0.11</v>
      </c>
      <c r="F65" s="25">
        <v>0.1</v>
      </c>
      <c r="G65" s="25">
        <v>0.1</v>
      </c>
      <c r="H65" s="25">
        <v>0.09</v>
      </c>
      <c r="I65" s="25">
        <v>0.08</v>
      </c>
      <c r="J65" s="25">
        <v>0.08</v>
      </c>
    </row>
    <row r="66" spans="1:10" ht="13.5">
      <c r="A66" s="12" t="s">
        <v>44</v>
      </c>
      <c r="B66" s="17">
        <f t="shared" si="1"/>
        <v>1751</v>
      </c>
      <c r="C66" s="12" t="s">
        <v>7</v>
      </c>
      <c r="D66" s="17">
        <v>1890</v>
      </c>
      <c r="E66" s="24">
        <v>0.12</v>
      </c>
      <c r="F66" s="25">
        <v>0.11</v>
      </c>
      <c r="G66" s="25">
        <v>0.11</v>
      </c>
      <c r="H66" s="25">
        <v>0.1</v>
      </c>
      <c r="I66" s="25">
        <v>0.1</v>
      </c>
      <c r="J66" s="25">
        <v>0.09</v>
      </c>
    </row>
    <row r="67" spans="1:10" ht="13.5">
      <c r="A67" s="12" t="s">
        <v>44</v>
      </c>
      <c r="B67" s="17">
        <f t="shared" si="1"/>
        <v>1891</v>
      </c>
      <c r="C67" s="12" t="s">
        <v>7</v>
      </c>
      <c r="D67" s="17">
        <v>2040</v>
      </c>
      <c r="E67" s="24">
        <v>0.13</v>
      </c>
      <c r="F67" s="25">
        <v>0.12</v>
      </c>
      <c r="G67" s="25">
        <v>0.12</v>
      </c>
      <c r="H67" s="25">
        <v>0.11</v>
      </c>
      <c r="I67" s="25">
        <v>0.11</v>
      </c>
      <c r="J67" s="25">
        <v>0.1</v>
      </c>
    </row>
    <row r="68" spans="1:10" ht="13.5">
      <c r="A68" s="12" t="s">
        <v>44</v>
      </c>
      <c r="B68" s="17">
        <f t="shared" si="1"/>
        <v>2041</v>
      </c>
      <c r="C68" s="12" t="s">
        <v>7</v>
      </c>
      <c r="D68" s="17">
        <v>2220</v>
      </c>
      <c r="E68" s="24">
        <v>0.14</v>
      </c>
      <c r="F68" s="25">
        <v>0.14</v>
      </c>
      <c r="G68" s="25">
        <v>0.13</v>
      </c>
      <c r="H68" s="25">
        <v>0.12</v>
      </c>
      <c r="I68" s="25">
        <v>0.12</v>
      </c>
      <c r="J68" s="25">
        <v>0.11</v>
      </c>
    </row>
    <row r="69" spans="1:10" ht="13.5">
      <c r="A69" s="12" t="s">
        <v>44</v>
      </c>
      <c r="B69" s="17">
        <f t="shared" si="1"/>
        <v>2221</v>
      </c>
      <c r="C69" s="12" t="s">
        <v>7</v>
      </c>
      <c r="D69" s="17">
        <v>2430</v>
      </c>
      <c r="E69" s="24">
        <v>0.15</v>
      </c>
      <c r="F69" s="25">
        <v>0.15</v>
      </c>
      <c r="G69" s="25">
        <v>0.14</v>
      </c>
      <c r="H69" s="25">
        <v>0.14</v>
      </c>
      <c r="I69" s="25">
        <v>0.13</v>
      </c>
      <c r="J69" s="25">
        <v>0.13</v>
      </c>
    </row>
    <row r="70" spans="1:10" ht="13.5">
      <c r="A70" s="12" t="s">
        <v>44</v>
      </c>
      <c r="B70" s="17">
        <f t="shared" si="1"/>
        <v>2431</v>
      </c>
      <c r="C70" s="12" t="s">
        <v>7</v>
      </c>
      <c r="D70" s="17">
        <v>2780</v>
      </c>
      <c r="E70" s="24">
        <v>0.16</v>
      </c>
      <c r="F70" s="25">
        <v>0.16</v>
      </c>
      <c r="G70" s="25">
        <v>0.15</v>
      </c>
      <c r="H70" s="25">
        <v>0.15</v>
      </c>
      <c r="I70" s="25">
        <v>0.14</v>
      </c>
      <c r="J70" s="25">
        <v>0.14</v>
      </c>
    </row>
    <row r="71" spans="1:10" ht="13.5">
      <c r="A71" s="12" t="s">
        <v>44</v>
      </c>
      <c r="B71" s="17">
        <f t="shared" si="1"/>
        <v>2781</v>
      </c>
      <c r="C71" s="12" t="s">
        <v>7</v>
      </c>
      <c r="D71" s="17">
        <v>3180</v>
      </c>
      <c r="E71" s="24">
        <v>0.17</v>
      </c>
      <c r="F71" s="25">
        <v>0.17</v>
      </c>
      <c r="G71" s="25">
        <v>0.16</v>
      </c>
      <c r="H71" s="25">
        <v>0.16</v>
      </c>
      <c r="I71" s="25">
        <v>0.15</v>
      </c>
      <c r="J71" s="25">
        <v>0.15</v>
      </c>
    </row>
    <row r="72" spans="1:10" ht="13.5">
      <c r="A72" s="12" t="s">
        <v>44</v>
      </c>
      <c r="B72" s="17">
        <f t="shared" si="1"/>
        <v>3181</v>
      </c>
      <c r="C72" s="12" t="s">
        <v>7</v>
      </c>
      <c r="D72" s="17">
        <v>3420</v>
      </c>
      <c r="E72" s="24">
        <v>0.18</v>
      </c>
      <c r="F72" s="25">
        <v>0.18</v>
      </c>
      <c r="G72" s="25">
        <v>0.17</v>
      </c>
      <c r="H72" s="25">
        <v>0.17</v>
      </c>
      <c r="I72" s="25">
        <v>0.17</v>
      </c>
      <c r="J72" s="25">
        <v>0.16</v>
      </c>
    </row>
    <row r="73" spans="1:10" ht="13.5">
      <c r="A73" s="12" t="s">
        <v>44</v>
      </c>
      <c r="B73" s="17">
        <f t="shared" si="1"/>
        <v>3421</v>
      </c>
      <c r="C73" s="12" t="s">
        <v>7</v>
      </c>
      <c r="D73" s="17">
        <v>3680</v>
      </c>
      <c r="E73" s="24">
        <v>0.19</v>
      </c>
      <c r="F73" s="25">
        <v>0.19</v>
      </c>
      <c r="G73" s="25">
        <v>0.18</v>
      </c>
      <c r="H73" s="25">
        <v>0.18</v>
      </c>
      <c r="I73" s="25">
        <v>0.18</v>
      </c>
      <c r="J73" s="25">
        <v>0.17</v>
      </c>
    </row>
    <row r="74" spans="1:10" ht="13.5">
      <c r="A74" s="12" t="s">
        <v>44</v>
      </c>
      <c r="B74" s="17">
        <f t="shared" si="1"/>
        <v>3681</v>
      </c>
      <c r="C74" s="12" t="s">
        <v>7</v>
      </c>
      <c r="D74" s="17">
        <v>3990</v>
      </c>
      <c r="E74" s="24">
        <v>0.2</v>
      </c>
      <c r="F74" s="25">
        <v>0.2</v>
      </c>
      <c r="G74" s="25">
        <v>0.19</v>
      </c>
      <c r="H74" s="25">
        <v>0.19</v>
      </c>
      <c r="I74" s="25">
        <v>0.19</v>
      </c>
      <c r="J74" s="25">
        <v>0.19</v>
      </c>
    </row>
    <row r="75" spans="1:10" ht="13.5">
      <c r="A75" s="12" t="s">
        <v>44</v>
      </c>
      <c r="B75" s="17">
        <f t="shared" si="1"/>
        <v>3991</v>
      </c>
      <c r="C75" s="12" t="s">
        <v>7</v>
      </c>
      <c r="D75" s="17">
        <v>4360</v>
      </c>
      <c r="E75" s="24">
        <v>0.21</v>
      </c>
      <c r="F75" s="25">
        <v>0.21</v>
      </c>
      <c r="G75" s="25">
        <v>0.2</v>
      </c>
      <c r="H75" s="25">
        <v>0.2</v>
      </c>
      <c r="I75" s="25">
        <v>0.2</v>
      </c>
      <c r="J75" s="25">
        <v>0.2</v>
      </c>
    </row>
    <row r="76" spans="1:10" ht="13.5">
      <c r="A76" s="12" t="s">
        <v>44</v>
      </c>
      <c r="B76" s="17">
        <f t="shared" si="1"/>
        <v>4361</v>
      </c>
      <c r="C76" s="12" t="s">
        <v>7</v>
      </c>
      <c r="D76" s="17">
        <v>4810</v>
      </c>
      <c r="E76" s="24">
        <v>0.22</v>
      </c>
      <c r="F76" s="25">
        <v>0.22</v>
      </c>
      <c r="G76" s="25">
        <v>0.22</v>
      </c>
      <c r="H76" s="25">
        <v>0.21</v>
      </c>
      <c r="I76" s="25">
        <v>0.21</v>
      </c>
      <c r="J76" s="25">
        <v>0.21</v>
      </c>
    </row>
    <row r="77" spans="1:10" ht="13.5">
      <c r="A77" s="12" t="s">
        <v>44</v>
      </c>
      <c r="B77" s="17">
        <f t="shared" si="1"/>
        <v>4811</v>
      </c>
      <c r="C77" s="12" t="s">
        <v>7</v>
      </c>
      <c r="D77" s="17">
        <v>5360</v>
      </c>
      <c r="E77" s="24">
        <v>0.23</v>
      </c>
      <c r="F77" s="25">
        <v>0.23</v>
      </c>
      <c r="G77" s="25">
        <v>0.23</v>
      </c>
      <c r="H77" s="25">
        <v>0.22</v>
      </c>
      <c r="I77" s="25">
        <v>0.22</v>
      </c>
      <c r="J77" s="25">
        <v>0.22</v>
      </c>
    </row>
    <row r="78" spans="1:10" ht="13.5">
      <c r="A78" s="12" t="s">
        <v>44</v>
      </c>
      <c r="B78" s="17">
        <f t="shared" si="1"/>
        <v>5361</v>
      </c>
      <c r="C78" s="12" t="s">
        <v>7</v>
      </c>
      <c r="D78" s="17">
        <v>6050</v>
      </c>
      <c r="E78" s="24">
        <v>0.24</v>
      </c>
      <c r="F78" s="25">
        <v>0.24</v>
      </c>
      <c r="G78" s="25">
        <v>0.24</v>
      </c>
      <c r="H78" s="25">
        <v>0.23</v>
      </c>
      <c r="I78" s="25">
        <v>0.23</v>
      </c>
      <c r="J78" s="25">
        <v>0.23</v>
      </c>
    </row>
    <row r="79" spans="1:10" ht="13.5">
      <c r="A79" s="12" t="s">
        <v>44</v>
      </c>
      <c r="B79" s="17">
        <f t="shared" si="1"/>
        <v>6051</v>
      </c>
      <c r="C79" s="12" t="s">
        <v>7</v>
      </c>
      <c r="D79" s="17">
        <v>6940</v>
      </c>
      <c r="E79" s="24">
        <v>0.25</v>
      </c>
      <c r="F79" s="25">
        <v>0.25</v>
      </c>
      <c r="G79" s="25">
        <v>0.25</v>
      </c>
      <c r="H79" s="25">
        <v>0.24</v>
      </c>
      <c r="I79" s="25">
        <v>0.24</v>
      </c>
      <c r="J79" s="25">
        <v>0.24</v>
      </c>
    </row>
    <row r="80" spans="1:10" ht="13.5">
      <c r="A80" s="12" t="s">
        <v>44</v>
      </c>
      <c r="B80" s="17">
        <f t="shared" si="1"/>
        <v>6941</v>
      </c>
      <c r="C80" s="12" t="s">
        <v>7</v>
      </c>
      <c r="D80" s="17">
        <v>8000</v>
      </c>
      <c r="E80" s="24">
        <v>0.26</v>
      </c>
      <c r="F80" s="25">
        <v>0.26</v>
      </c>
      <c r="G80" s="25">
        <v>0.26</v>
      </c>
      <c r="H80" s="25">
        <v>0.26</v>
      </c>
      <c r="I80" s="25">
        <v>0.25</v>
      </c>
      <c r="J80" s="25">
        <v>0.25</v>
      </c>
    </row>
    <row r="81" spans="1:10" ht="13.5">
      <c r="A81" s="12" t="s">
        <v>44</v>
      </c>
      <c r="B81" s="17">
        <f t="shared" si="1"/>
        <v>8001</v>
      </c>
      <c r="C81" s="12" t="s">
        <v>7</v>
      </c>
      <c r="D81" s="17">
        <v>8850</v>
      </c>
      <c r="E81" s="24">
        <v>0.27</v>
      </c>
      <c r="F81" s="25">
        <v>0.27</v>
      </c>
      <c r="G81" s="25">
        <v>0.27</v>
      </c>
      <c r="H81" s="25">
        <v>0.27</v>
      </c>
      <c r="I81" s="25">
        <v>0.26</v>
      </c>
      <c r="J81" s="25">
        <v>0.26</v>
      </c>
    </row>
    <row r="82" spans="1:10" ht="13.5">
      <c r="A82" s="12" t="s">
        <v>44</v>
      </c>
      <c r="B82" s="17">
        <f t="shared" si="1"/>
        <v>8851</v>
      </c>
      <c r="C82" s="12" t="s">
        <v>7</v>
      </c>
      <c r="D82" s="17">
        <v>9900</v>
      </c>
      <c r="E82" s="24">
        <v>0.28</v>
      </c>
      <c r="F82" s="25">
        <v>0.28</v>
      </c>
      <c r="G82" s="25">
        <v>0.28</v>
      </c>
      <c r="H82" s="25">
        <v>0.28</v>
      </c>
      <c r="I82" s="25">
        <v>0.28</v>
      </c>
      <c r="J82" s="25">
        <v>0.27</v>
      </c>
    </row>
    <row r="83" spans="1:10" ht="13.5">
      <c r="A83" s="12" t="s">
        <v>44</v>
      </c>
      <c r="B83" s="17">
        <f t="shared" si="1"/>
        <v>9901</v>
      </c>
      <c r="C83" s="12" t="s">
        <v>7</v>
      </c>
      <c r="D83" s="17">
        <v>13350</v>
      </c>
      <c r="E83" s="24">
        <v>0.29</v>
      </c>
      <c r="F83" s="25">
        <v>0.29</v>
      </c>
      <c r="G83" s="25">
        <v>0.29</v>
      </c>
      <c r="H83" s="25">
        <v>0.29</v>
      </c>
      <c r="I83" s="25">
        <v>0.29</v>
      </c>
      <c r="J83" s="26">
        <v>0.28</v>
      </c>
    </row>
    <row r="84" spans="1:10" ht="13.5">
      <c r="A84" s="18" t="s">
        <v>45</v>
      </c>
      <c r="B84" s="17">
        <f t="shared" si="1"/>
        <v>13351</v>
      </c>
      <c r="C84" s="18" t="s">
        <v>8</v>
      </c>
      <c r="D84" s="27" t="s">
        <v>50</v>
      </c>
      <c r="E84" s="28">
        <v>0.3</v>
      </c>
      <c r="F84" s="29">
        <v>0.3</v>
      </c>
      <c r="G84" s="29">
        <v>0.3</v>
      </c>
      <c r="H84" s="29">
        <v>0.3</v>
      </c>
      <c r="I84" s="29">
        <v>0.3</v>
      </c>
      <c r="J84" s="29">
        <v>0.29</v>
      </c>
    </row>
    <row r="85" spans="2:4" ht="13.5">
      <c r="B85" s="17"/>
      <c r="D85" s="5"/>
    </row>
    <row r="86" spans="2:4" ht="13.5">
      <c r="B86" s="19"/>
      <c r="D86" s="5"/>
    </row>
    <row r="87" spans="1:10" ht="12.75">
      <c r="A87" s="158" t="s">
        <v>1</v>
      </c>
      <c r="B87" s="158"/>
      <c r="C87" s="158"/>
      <c r="D87" s="159"/>
      <c r="E87" s="159"/>
      <c r="F87" s="159"/>
      <c r="G87" s="159"/>
      <c r="H87" s="159"/>
      <c r="I87" s="159"/>
      <c r="J87" s="159"/>
    </row>
    <row r="88" spans="1:4" ht="12.75">
      <c r="A88" s="30"/>
      <c r="B88" s="5"/>
      <c r="C88" s="30"/>
      <c r="D88" s="5"/>
    </row>
    <row r="89" spans="1:4" ht="12.75">
      <c r="A89" s="22"/>
      <c r="B89" s="5"/>
      <c r="C89" s="22"/>
      <c r="D89" s="5"/>
    </row>
    <row r="90" spans="1:10" ht="12.75">
      <c r="A90" s="1" t="s">
        <v>11</v>
      </c>
      <c r="B90" s="2"/>
      <c r="C90" s="1" t="s">
        <v>11</v>
      </c>
      <c r="D90" s="2"/>
      <c r="E90" s="2"/>
      <c r="F90" s="2"/>
      <c r="G90" s="2"/>
      <c r="H90" s="2"/>
      <c r="I90" s="2"/>
      <c r="J90" s="2"/>
    </row>
    <row r="91" spans="1:10" ht="12.75">
      <c r="A91" s="1" t="s">
        <v>12</v>
      </c>
      <c r="B91" s="2"/>
      <c r="C91" s="1" t="s">
        <v>12</v>
      </c>
      <c r="D91" s="2"/>
      <c r="E91" s="2"/>
      <c r="F91" s="2"/>
      <c r="G91" s="2"/>
      <c r="H91" s="2"/>
      <c r="I91" s="2"/>
      <c r="J91" s="2"/>
    </row>
    <row r="92" ht="15.75">
      <c r="J92" s="4"/>
    </row>
    <row r="94" spans="1:10" ht="18.75" customHeight="1">
      <c r="A94" s="160" t="s">
        <v>4</v>
      </c>
      <c r="B94" s="161"/>
      <c r="C94" s="161"/>
      <c r="D94" s="162"/>
      <c r="E94" s="6" t="s">
        <v>5</v>
      </c>
      <c r="F94" s="7"/>
      <c r="G94" s="7"/>
      <c r="H94" s="7"/>
      <c r="I94" s="7"/>
      <c r="J94" s="8"/>
    </row>
    <row r="95" spans="1:10" ht="18" customHeight="1">
      <c r="A95" s="166"/>
      <c r="B95" s="167"/>
      <c r="C95" s="167"/>
      <c r="D95" s="165"/>
      <c r="E95" s="9">
        <v>0</v>
      </c>
      <c r="F95" s="23">
        <v>1</v>
      </c>
      <c r="G95" s="23">
        <v>2</v>
      </c>
      <c r="H95" s="23">
        <v>3</v>
      </c>
      <c r="I95" s="23">
        <v>4</v>
      </c>
      <c r="J95" s="11" t="s">
        <v>6</v>
      </c>
    </row>
    <row r="96" spans="1:10" ht="13.5">
      <c r="A96" s="12" t="s">
        <v>44</v>
      </c>
      <c r="B96" s="13">
        <v>0</v>
      </c>
      <c r="C96" s="12" t="s">
        <v>7</v>
      </c>
      <c r="D96" s="13">
        <v>540</v>
      </c>
      <c r="E96" s="31">
        <v>0</v>
      </c>
      <c r="F96" s="32">
        <v>0</v>
      </c>
      <c r="G96" s="33">
        <v>0</v>
      </c>
      <c r="H96" s="32">
        <v>0</v>
      </c>
      <c r="I96" s="33">
        <v>0</v>
      </c>
      <c r="J96" s="32">
        <v>0</v>
      </c>
    </row>
    <row r="97" spans="1:10" ht="13.5">
      <c r="A97" s="12" t="s">
        <v>44</v>
      </c>
      <c r="B97" s="13">
        <f>D96+1</f>
        <v>541</v>
      </c>
      <c r="C97" s="12" t="s">
        <v>7</v>
      </c>
      <c r="D97" s="13">
        <v>570</v>
      </c>
      <c r="E97" s="34">
        <v>0.01</v>
      </c>
      <c r="F97" s="24">
        <v>0</v>
      </c>
      <c r="G97" s="35">
        <v>0</v>
      </c>
      <c r="H97" s="24">
        <v>0</v>
      </c>
      <c r="I97" s="35">
        <v>0</v>
      </c>
      <c r="J97" s="24">
        <v>0</v>
      </c>
    </row>
    <row r="98" spans="1:10" ht="13.5">
      <c r="A98" s="12" t="s">
        <v>44</v>
      </c>
      <c r="B98" s="13">
        <f aca="true" t="shared" si="2" ref="B98:B128">D97+1</f>
        <v>571</v>
      </c>
      <c r="C98" s="12" t="s">
        <v>7</v>
      </c>
      <c r="D98" s="17">
        <v>610</v>
      </c>
      <c r="E98" s="34">
        <v>0.02</v>
      </c>
      <c r="F98" s="24">
        <v>0.01</v>
      </c>
      <c r="G98" s="35">
        <v>0</v>
      </c>
      <c r="H98" s="24">
        <v>0</v>
      </c>
      <c r="I98" s="35">
        <v>0</v>
      </c>
      <c r="J98" s="24">
        <v>0</v>
      </c>
    </row>
    <row r="99" spans="1:10" ht="13.5">
      <c r="A99" s="12" t="s">
        <v>44</v>
      </c>
      <c r="B99" s="17">
        <f t="shared" si="2"/>
        <v>611</v>
      </c>
      <c r="C99" s="12" t="s">
        <v>7</v>
      </c>
      <c r="D99" s="17">
        <v>650</v>
      </c>
      <c r="E99" s="34">
        <v>0.03</v>
      </c>
      <c r="F99" s="24">
        <v>0.02</v>
      </c>
      <c r="G99" s="35">
        <v>0.01</v>
      </c>
      <c r="H99" s="24">
        <v>0</v>
      </c>
      <c r="I99" s="35">
        <v>0</v>
      </c>
      <c r="J99" s="24">
        <v>0</v>
      </c>
    </row>
    <row r="100" spans="1:10" ht="13.5">
      <c r="A100" s="12" t="s">
        <v>44</v>
      </c>
      <c r="B100" s="17">
        <f t="shared" si="2"/>
        <v>651</v>
      </c>
      <c r="C100" s="12" t="s">
        <v>7</v>
      </c>
      <c r="D100" s="17">
        <v>690</v>
      </c>
      <c r="E100" s="34">
        <v>0.04</v>
      </c>
      <c r="F100" s="24">
        <v>0.03</v>
      </c>
      <c r="G100" s="35">
        <v>0.02</v>
      </c>
      <c r="H100" s="24">
        <v>0.01</v>
      </c>
      <c r="I100" s="35">
        <v>0.01</v>
      </c>
      <c r="J100" s="24">
        <v>0</v>
      </c>
    </row>
    <row r="101" spans="1:10" ht="13.5">
      <c r="A101" s="12" t="s">
        <v>44</v>
      </c>
      <c r="B101" s="17">
        <f t="shared" si="2"/>
        <v>691</v>
      </c>
      <c r="C101" s="12" t="s">
        <v>7</v>
      </c>
      <c r="D101" s="17">
        <v>770</v>
      </c>
      <c r="E101" s="34">
        <v>0.05</v>
      </c>
      <c r="F101" s="24">
        <v>0.04</v>
      </c>
      <c r="G101" s="35">
        <v>0.03</v>
      </c>
      <c r="H101" s="24">
        <v>0.03</v>
      </c>
      <c r="I101" s="35">
        <v>0.02</v>
      </c>
      <c r="J101" s="24">
        <v>0.01</v>
      </c>
    </row>
    <row r="102" spans="1:10" ht="13.5">
      <c r="A102" s="12" t="s">
        <v>44</v>
      </c>
      <c r="B102" s="17">
        <f t="shared" si="2"/>
        <v>771</v>
      </c>
      <c r="C102" s="12" t="s">
        <v>7</v>
      </c>
      <c r="D102" s="17">
        <v>870</v>
      </c>
      <c r="E102" s="34">
        <v>0.06</v>
      </c>
      <c r="F102" s="24">
        <v>0.05</v>
      </c>
      <c r="G102" s="35">
        <v>0.05</v>
      </c>
      <c r="H102" s="24">
        <v>0.04</v>
      </c>
      <c r="I102" s="35">
        <v>0.03</v>
      </c>
      <c r="J102" s="24">
        <v>0.02</v>
      </c>
    </row>
    <row r="103" spans="1:10" ht="13.5">
      <c r="A103" s="12" t="s">
        <v>44</v>
      </c>
      <c r="B103" s="17">
        <f t="shared" si="2"/>
        <v>871</v>
      </c>
      <c r="C103" s="12" t="s">
        <v>7</v>
      </c>
      <c r="D103" s="17">
        <v>950</v>
      </c>
      <c r="E103" s="34">
        <v>0.07</v>
      </c>
      <c r="F103" s="24">
        <v>0.06</v>
      </c>
      <c r="G103" s="35">
        <v>0.06</v>
      </c>
      <c r="H103" s="24">
        <v>0.05</v>
      </c>
      <c r="I103" s="35">
        <v>0.04</v>
      </c>
      <c r="J103" s="24">
        <v>0.04</v>
      </c>
    </row>
    <row r="104" spans="1:10" ht="13.5">
      <c r="A104" s="12" t="s">
        <v>44</v>
      </c>
      <c r="B104" s="17">
        <f t="shared" si="2"/>
        <v>951</v>
      </c>
      <c r="C104" s="12" t="s">
        <v>7</v>
      </c>
      <c r="D104" s="17">
        <v>1010</v>
      </c>
      <c r="E104" s="34">
        <v>0.08</v>
      </c>
      <c r="F104" s="24">
        <v>0.07</v>
      </c>
      <c r="G104" s="35">
        <v>0.07</v>
      </c>
      <c r="H104" s="24">
        <v>0.06</v>
      </c>
      <c r="I104" s="36">
        <v>0.05</v>
      </c>
      <c r="J104" s="24">
        <v>0.05</v>
      </c>
    </row>
    <row r="105" spans="1:10" ht="13.5">
      <c r="A105" s="12" t="s">
        <v>44</v>
      </c>
      <c r="B105" s="17">
        <f t="shared" si="2"/>
        <v>1011</v>
      </c>
      <c r="C105" s="12" t="s">
        <v>7</v>
      </c>
      <c r="D105" s="17">
        <v>1080</v>
      </c>
      <c r="E105" s="34">
        <v>0.09</v>
      </c>
      <c r="F105" s="24">
        <v>0.08</v>
      </c>
      <c r="G105" s="35">
        <v>0.08</v>
      </c>
      <c r="H105" s="24">
        <v>0.07</v>
      </c>
      <c r="I105" s="35">
        <v>0.07</v>
      </c>
      <c r="J105" s="24">
        <v>0.06</v>
      </c>
    </row>
    <row r="106" spans="1:10" ht="13.5">
      <c r="A106" s="12" t="s">
        <v>44</v>
      </c>
      <c r="B106" s="17">
        <f t="shared" si="2"/>
        <v>1081</v>
      </c>
      <c r="C106" s="12" t="s">
        <v>7</v>
      </c>
      <c r="D106" s="17">
        <v>1160</v>
      </c>
      <c r="E106" s="34">
        <v>0.1</v>
      </c>
      <c r="F106" s="24">
        <v>0.09</v>
      </c>
      <c r="G106" s="35">
        <v>0.09</v>
      </c>
      <c r="H106" s="24">
        <v>0.08</v>
      </c>
      <c r="I106" s="35">
        <v>0.08</v>
      </c>
      <c r="J106" s="24">
        <v>0.07</v>
      </c>
    </row>
    <row r="107" spans="1:10" ht="13.5">
      <c r="A107" s="12" t="s">
        <v>44</v>
      </c>
      <c r="B107" s="17">
        <f t="shared" si="2"/>
        <v>1161</v>
      </c>
      <c r="C107" s="12" t="s">
        <v>7</v>
      </c>
      <c r="D107" s="17">
        <v>1250</v>
      </c>
      <c r="E107" s="34">
        <v>0.11</v>
      </c>
      <c r="F107" s="24">
        <v>0.11</v>
      </c>
      <c r="G107" s="35">
        <v>0.1</v>
      </c>
      <c r="H107" s="24">
        <v>0.1</v>
      </c>
      <c r="I107" s="35">
        <v>0.09</v>
      </c>
      <c r="J107" s="24">
        <v>0.09</v>
      </c>
    </row>
    <row r="108" spans="1:10" ht="13.5">
      <c r="A108" s="12" t="s">
        <v>44</v>
      </c>
      <c r="B108" s="17">
        <f t="shared" si="2"/>
        <v>1251</v>
      </c>
      <c r="C108" s="12" t="s">
        <v>7</v>
      </c>
      <c r="D108" s="17">
        <v>1350</v>
      </c>
      <c r="E108" s="34">
        <v>0.12</v>
      </c>
      <c r="F108" s="24">
        <v>0.12</v>
      </c>
      <c r="G108" s="35">
        <v>0.11</v>
      </c>
      <c r="H108" s="24">
        <v>0.11</v>
      </c>
      <c r="I108" s="35">
        <v>0.1</v>
      </c>
      <c r="J108" s="24">
        <v>0.1</v>
      </c>
    </row>
    <row r="109" spans="1:10" ht="13.5">
      <c r="A109" s="12" t="s">
        <v>44</v>
      </c>
      <c r="B109" s="17">
        <f t="shared" si="2"/>
        <v>1351</v>
      </c>
      <c r="C109" s="12" t="s">
        <v>7</v>
      </c>
      <c r="D109" s="17">
        <v>1480</v>
      </c>
      <c r="E109" s="34">
        <v>0.13</v>
      </c>
      <c r="F109" s="24">
        <v>0.13</v>
      </c>
      <c r="G109" s="35">
        <v>0.12</v>
      </c>
      <c r="H109" s="24">
        <v>0.12</v>
      </c>
      <c r="I109" s="35">
        <v>0.11</v>
      </c>
      <c r="J109" s="24">
        <v>0.11</v>
      </c>
    </row>
    <row r="110" spans="1:10" ht="13.5">
      <c r="A110" s="12" t="s">
        <v>44</v>
      </c>
      <c r="B110" s="17">
        <f t="shared" si="2"/>
        <v>1481</v>
      </c>
      <c r="C110" s="12" t="s">
        <v>7</v>
      </c>
      <c r="D110" s="17">
        <v>1620</v>
      </c>
      <c r="E110" s="34">
        <v>0.14</v>
      </c>
      <c r="F110" s="24">
        <v>0.14</v>
      </c>
      <c r="G110" s="35">
        <v>0.13</v>
      </c>
      <c r="H110" s="24">
        <v>0.13</v>
      </c>
      <c r="I110" s="35">
        <v>0.13</v>
      </c>
      <c r="J110" s="24">
        <v>0.12</v>
      </c>
    </row>
    <row r="111" spans="1:10" ht="13.5">
      <c r="A111" s="12" t="s">
        <v>44</v>
      </c>
      <c r="B111" s="17">
        <f t="shared" si="2"/>
        <v>1621</v>
      </c>
      <c r="C111" s="12" t="s">
        <v>7</v>
      </c>
      <c r="D111" s="17">
        <v>1770</v>
      </c>
      <c r="E111" s="34">
        <v>0.15</v>
      </c>
      <c r="F111" s="24">
        <v>0.15</v>
      </c>
      <c r="G111" s="35">
        <v>0.14</v>
      </c>
      <c r="H111" s="24">
        <v>0.14</v>
      </c>
      <c r="I111" s="35">
        <v>0.14</v>
      </c>
      <c r="J111" s="24">
        <v>0.13</v>
      </c>
    </row>
    <row r="112" spans="1:10" ht="13.5">
      <c r="A112" s="12" t="s">
        <v>44</v>
      </c>
      <c r="B112" s="17">
        <f t="shared" si="2"/>
        <v>1771</v>
      </c>
      <c r="C112" s="12" t="s">
        <v>7</v>
      </c>
      <c r="D112" s="17">
        <v>1870</v>
      </c>
      <c r="E112" s="34">
        <v>0.16</v>
      </c>
      <c r="F112" s="24">
        <v>0.16</v>
      </c>
      <c r="G112" s="35">
        <v>0.15</v>
      </c>
      <c r="H112" s="24">
        <v>0.15</v>
      </c>
      <c r="I112" s="35">
        <v>0.15</v>
      </c>
      <c r="J112" s="24">
        <v>0.14</v>
      </c>
    </row>
    <row r="113" spans="1:10" ht="13.5">
      <c r="A113" s="12" t="s">
        <v>44</v>
      </c>
      <c r="B113" s="17">
        <f t="shared" si="2"/>
        <v>1871</v>
      </c>
      <c r="C113" s="12" t="s">
        <v>7</v>
      </c>
      <c r="D113" s="17">
        <v>1980</v>
      </c>
      <c r="E113" s="34">
        <v>0.17</v>
      </c>
      <c r="F113" s="24">
        <v>0.17</v>
      </c>
      <c r="G113" s="35">
        <v>0.16</v>
      </c>
      <c r="H113" s="24">
        <v>0.16</v>
      </c>
      <c r="I113" s="35">
        <v>0.16</v>
      </c>
      <c r="J113" s="24">
        <v>0.16</v>
      </c>
    </row>
    <row r="114" spans="1:10" ht="13.5">
      <c r="A114" s="12" t="s">
        <v>44</v>
      </c>
      <c r="B114" s="17">
        <f t="shared" si="2"/>
        <v>1981</v>
      </c>
      <c r="C114" s="12" t="s">
        <v>7</v>
      </c>
      <c r="D114" s="17">
        <v>2100</v>
      </c>
      <c r="E114" s="34">
        <v>0.18</v>
      </c>
      <c r="F114" s="24">
        <v>0.18</v>
      </c>
      <c r="G114" s="35">
        <v>0.17</v>
      </c>
      <c r="H114" s="24">
        <v>0.17</v>
      </c>
      <c r="I114" s="35">
        <v>0.17</v>
      </c>
      <c r="J114" s="24">
        <v>0.17</v>
      </c>
    </row>
    <row r="115" spans="1:10" ht="13.5">
      <c r="A115" s="12" t="s">
        <v>44</v>
      </c>
      <c r="B115" s="17">
        <f t="shared" si="2"/>
        <v>2101</v>
      </c>
      <c r="C115" s="12" t="s">
        <v>7</v>
      </c>
      <c r="D115" s="17">
        <v>2240</v>
      </c>
      <c r="E115" s="34">
        <v>0.19</v>
      </c>
      <c r="F115" s="24">
        <v>0.19</v>
      </c>
      <c r="G115" s="35">
        <v>0.19</v>
      </c>
      <c r="H115" s="24">
        <v>0.18</v>
      </c>
      <c r="I115" s="35">
        <v>0.18</v>
      </c>
      <c r="J115" s="24">
        <v>0.18</v>
      </c>
    </row>
    <row r="116" spans="1:10" ht="13.5">
      <c r="A116" s="12" t="s">
        <v>44</v>
      </c>
      <c r="B116" s="17">
        <f t="shared" si="2"/>
        <v>2241</v>
      </c>
      <c r="C116" s="12" t="s">
        <v>7</v>
      </c>
      <c r="D116" s="17">
        <v>2400</v>
      </c>
      <c r="E116" s="34">
        <v>0.2</v>
      </c>
      <c r="F116" s="24">
        <v>0.2</v>
      </c>
      <c r="G116" s="35">
        <v>0.2</v>
      </c>
      <c r="H116" s="24">
        <v>0.19</v>
      </c>
      <c r="I116" s="35">
        <v>0.19</v>
      </c>
      <c r="J116" s="24">
        <v>0.19</v>
      </c>
    </row>
    <row r="117" spans="1:10" ht="13.5">
      <c r="A117" s="12" t="s">
        <v>44</v>
      </c>
      <c r="B117" s="17">
        <f t="shared" si="2"/>
        <v>2401</v>
      </c>
      <c r="C117" s="12" t="s">
        <v>7</v>
      </c>
      <c r="D117" s="17">
        <v>2620</v>
      </c>
      <c r="E117" s="34">
        <v>0.21</v>
      </c>
      <c r="F117" s="24">
        <v>0.21</v>
      </c>
      <c r="G117" s="35">
        <v>0.21</v>
      </c>
      <c r="H117" s="24">
        <v>0.2</v>
      </c>
      <c r="I117" s="35">
        <v>0.2</v>
      </c>
      <c r="J117" s="24">
        <v>0.2</v>
      </c>
    </row>
    <row r="118" spans="1:10" ht="13.5">
      <c r="A118" s="12" t="s">
        <v>44</v>
      </c>
      <c r="B118" s="17">
        <f t="shared" si="2"/>
        <v>2621</v>
      </c>
      <c r="C118" s="12" t="s">
        <v>7</v>
      </c>
      <c r="D118" s="17">
        <v>2940</v>
      </c>
      <c r="E118" s="34">
        <v>0.22</v>
      </c>
      <c r="F118" s="24">
        <v>0.22</v>
      </c>
      <c r="G118" s="35">
        <v>0.22</v>
      </c>
      <c r="H118" s="24">
        <v>0.21</v>
      </c>
      <c r="I118" s="35">
        <v>0.21</v>
      </c>
      <c r="J118" s="24">
        <v>0.21</v>
      </c>
    </row>
    <row r="119" spans="1:10" ht="13.5">
      <c r="A119" s="12" t="s">
        <v>44</v>
      </c>
      <c r="B119" s="17">
        <f t="shared" si="2"/>
        <v>2941</v>
      </c>
      <c r="C119" s="12" t="s">
        <v>7</v>
      </c>
      <c r="D119" s="17">
        <v>3350</v>
      </c>
      <c r="E119" s="34">
        <v>0.23</v>
      </c>
      <c r="F119" s="24">
        <v>0.23</v>
      </c>
      <c r="G119" s="35">
        <v>0.23</v>
      </c>
      <c r="H119" s="24">
        <v>0.22</v>
      </c>
      <c r="I119" s="35">
        <v>0.22</v>
      </c>
      <c r="J119" s="24">
        <v>0.22</v>
      </c>
    </row>
    <row r="120" spans="1:10" ht="13.5">
      <c r="A120" s="12" t="s">
        <v>44</v>
      </c>
      <c r="B120" s="17">
        <f t="shared" si="2"/>
        <v>3351</v>
      </c>
      <c r="C120" s="12" t="s">
        <v>7</v>
      </c>
      <c r="D120" s="17">
        <v>3900</v>
      </c>
      <c r="E120" s="34">
        <v>0.24</v>
      </c>
      <c r="F120" s="24">
        <v>0.24</v>
      </c>
      <c r="G120" s="35">
        <v>0.24</v>
      </c>
      <c r="H120" s="24">
        <v>0.24</v>
      </c>
      <c r="I120" s="35">
        <v>0.23</v>
      </c>
      <c r="J120" s="24">
        <v>0.23</v>
      </c>
    </row>
    <row r="121" spans="1:10" ht="13.5">
      <c r="A121" s="12" t="s">
        <v>44</v>
      </c>
      <c r="B121" s="17">
        <f t="shared" si="2"/>
        <v>3901</v>
      </c>
      <c r="C121" s="12" t="s">
        <v>7</v>
      </c>
      <c r="D121" s="17">
        <v>4410</v>
      </c>
      <c r="E121" s="34">
        <v>0.25</v>
      </c>
      <c r="F121" s="24">
        <v>0.25</v>
      </c>
      <c r="G121" s="35">
        <v>0.25</v>
      </c>
      <c r="H121" s="24">
        <v>0.25</v>
      </c>
      <c r="I121" s="35">
        <v>0.24</v>
      </c>
      <c r="J121" s="24">
        <v>0.24</v>
      </c>
    </row>
    <row r="122" spans="1:10" ht="13.5">
      <c r="A122" s="12" t="s">
        <v>44</v>
      </c>
      <c r="B122" s="17">
        <f t="shared" si="2"/>
        <v>4411</v>
      </c>
      <c r="C122" s="12" t="s">
        <v>7</v>
      </c>
      <c r="D122" s="17">
        <v>4920</v>
      </c>
      <c r="E122" s="34">
        <v>0.26</v>
      </c>
      <c r="F122" s="24">
        <v>0.26</v>
      </c>
      <c r="G122" s="35">
        <v>0.26</v>
      </c>
      <c r="H122" s="24">
        <v>0.26</v>
      </c>
      <c r="I122" s="35">
        <v>0.26</v>
      </c>
      <c r="J122" s="24">
        <v>0.25</v>
      </c>
    </row>
    <row r="123" spans="1:10" ht="13.5">
      <c r="A123" s="12" t="s">
        <v>44</v>
      </c>
      <c r="B123" s="17">
        <f t="shared" si="2"/>
        <v>4921</v>
      </c>
      <c r="C123" s="12" t="s">
        <v>7</v>
      </c>
      <c r="D123" s="17">
        <v>5570</v>
      </c>
      <c r="E123" s="34">
        <v>0.27</v>
      </c>
      <c r="F123" s="24">
        <v>0.27</v>
      </c>
      <c r="G123" s="35">
        <v>0.27</v>
      </c>
      <c r="H123" s="24">
        <v>0.27</v>
      </c>
      <c r="I123" s="35">
        <v>0.27</v>
      </c>
      <c r="J123" s="24">
        <v>0.26</v>
      </c>
    </row>
    <row r="124" spans="1:10" ht="13.5">
      <c r="A124" s="12" t="s">
        <v>44</v>
      </c>
      <c r="B124" s="17">
        <f t="shared" si="2"/>
        <v>5571</v>
      </c>
      <c r="C124" s="12" t="s">
        <v>7</v>
      </c>
      <c r="D124" s="17">
        <v>6410</v>
      </c>
      <c r="E124" s="34">
        <v>0.28</v>
      </c>
      <c r="F124" s="24">
        <v>0.28</v>
      </c>
      <c r="G124" s="35">
        <v>0.28</v>
      </c>
      <c r="H124" s="24">
        <v>0.28</v>
      </c>
      <c r="I124" s="35">
        <v>0.28</v>
      </c>
      <c r="J124" s="24">
        <v>0.28</v>
      </c>
    </row>
    <row r="125" spans="1:10" ht="13.5">
      <c r="A125" s="12" t="s">
        <v>44</v>
      </c>
      <c r="B125" s="17">
        <f t="shared" si="2"/>
        <v>6411</v>
      </c>
      <c r="C125" s="12" t="s">
        <v>7</v>
      </c>
      <c r="D125" s="17">
        <v>7560</v>
      </c>
      <c r="E125" s="34">
        <v>0.29</v>
      </c>
      <c r="F125" s="24">
        <v>0.29</v>
      </c>
      <c r="G125" s="35">
        <v>0.29</v>
      </c>
      <c r="H125" s="24">
        <v>0.29</v>
      </c>
      <c r="I125" s="35">
        <v>0.29</v>
      </c>
      <c r="J125" s="24">
        <v>0.29</v>
      </c>
    </row>
    <row r="126" spans="1:10" ht="13.5">
      <c r="A126" s="12" t="s">
        <v>44</v>
      </c>
      <c r="B126" s="17">
        <f t="shared" si="2"/>
        <v>7561</v>
      </c>
      <c r="C126" s="12" t="s">
        <v>7</v>
      </c>
      <c r="D126" s="17">
        <v>9110</v>
      </c>
      <c r="E126" s="34">
        <v>0.305</v>
      </c>
      <c r="F126" s="24">
        <v>0.305</v>
      </c>
      <c r="G126" s="35">
        <v>0.305</v>
      </c>
      <c r="H126" s="24">
        <v>0.305</v>
      </c>
      <c r="I126" s="35">
        <v>0.305</v>
      </c>
      <c r="J126" s="24">
        <v>0.305</v>
      </c>
    </row>
    <row r="127" spans="1:10" ht="13.5">
      <c r="A127" s="12" t="s">
        <v>44</v>
      </c>
      <c r="B127" s="17">
        <f t="shared" si="2"/>
        <v>9111</v>
      </c>
      <c r="C127" s="12" t="s">
        <v>7</v>
      </c>
      <c r="D127" s="17">
        <v>10750</v>
      </c>
      <c r="E127" s="34">
        <v>0.315</v>
      </c>
      <c r="F127" s="24">
        <v>0.315</v>
      </c>
      <c r="G127" s="35">
        <v>0.315</v>
      </c>
      <c r="H127" s="24">
        <v>0.315</v>
      </c>
      <c r="I127" s="35">
        <v>0.315</v>
      </c>
      <c r="J127" s="24">
        <v>0.315</v>
      </c>
    </row>
    <row r="128" spans="1:10" ht="13.5">
      <c r="A128" s="18" t="s">
        <v>8</v>
      </c>
      <c r="B128" s="17">
        <f t="shared" si="2"/>
        <v>10751</v>
      </c>
      <c r="C128" s="18" t="s">
        <v>8</v>
      </c>
      <c r="D128" s="19" t="s">
        <v>49</v>
      </c>
      <c r="E128" s="37">
        <v>0.325</v>
      </c>
      <c r="F128" s="28">
        <v>0.325</v>
      </c>
      <c r="G128" s="38">
        <v>0.325</v>
      </c>
      <c r="H128" s="28">
        <v>0.325</v>
      </c>
      <c r="I128" s="38">
        <v>0.325</v>
      </c>
      <c r="J128" s="28">
        <v>0.325</v>
      </c>
    </row>
    <row r="129" spans="2:4" ht="12.75">
      <c r="B129" s="16"/>
      <c r="D129" s="16"/>
    </row>
    <row r="130" spans="2:4" ht="12.75">
      <c r="B130" s="16"/>
      <c r="D130" s="16"/>
    </row>
    <row r="131" spans="1:10" ht="12.75">
      <c r="A131" s="159" t="s">
        <v>1</v>
      </c>
      <c r="B131" s="159"/>
      <c r="C131" s="159"/>
      <c r="D131" s="159"/>
      <c r="E131" s="159"/>
      <c r="F131" s="159"/>
      <c r="G131" s="159"/>
      <c r="H131" s="159"/>
      <c r="I131" s="159"/>
      <c r="J131" s="159"/>
    </row>
    <row r="132" spans="1:4" ht="12.75">
      <c r="A132" s="39"/>
      <c r="B132" s="5"/>
      <c r="C132" s="39"/>
      <c r="D132" s="5"/>
    </row>
    <row r="133" spans="2:4" ht="12.75">
      <c r="B133" s="5"/>
      <c r="D133" s="5"/>
    </row>
    <row r="134" spans="1:10" ht="12.75">
      <c r="A134" s="1" t="s">
        <v>13</v>
      </c>
      <c r="B134" s="2"/>
      <c r="C134" s="1" t="s">
        <v>13</v>
      </c>
      <c r="D134" s="2"/>
      <c r="E134" s="2"/>
      <c r="F134" s="2"/>
      <c r="G134" s="2"/>
      <c r="H134" s="2"/>
      <c r="I134" s="2"/>
      <c r="J134" s="2"/>
    </row>
    <row r="135" spans="1:10" ht="12.75">
      <c r="A135" s="1" t="s">
        <v>14</v>
      </c>
      <c r="B135" s="2"/>
      <c r="C135" s="1" t="s">
        <v>14</v>
      </c>
      <c r="D135" s="2"/>
      <c r="E135" s="2"/>
      <c r="F135" s="2"/>
      <c r="G135" s="2"/>
      <c r="H135" s="2"/>
      <c r="I135" s="2"/>
      <c r="J135" s="2"/>
    </row>
    <row r="136" spans="2:10" ht="15.75">
      <c r="B136" s="5"/>
      <c r="D136" s="5"/>
      <c r="J136" s="4"/>
    </row>
    <row r="137" spans="2:4" ht="12.75">
      <c r="B137" s="5"/>
      <c r="D137" s="5"/>
    </row>
    <row r="138" spans="1:10" ht="12.75">
      <c r="A138" s="160" t="s">
        <v>4</v>
      </c>
      <c r="B138" s="161"/>
      <c r="C138" s="161"/>
      <c r="D138" s="162"/>
      <c r="E138" s="6" t="s">
        <v>5</v>
      </c>
      <c r="F138" s="7"/>
      <c r="G138" s="7"/>
      <c r="H138" s="7"/>
      <c r="I138" s="7"/>
      <c r="J138" s="8"/>
    </row>
    <row r="139" spans="1:10" ht="12.75">
      <c r="A139" s="166"/>
      <c r="B139" s="167"/>
      <c r="C139" s="167"/>
      <c r="D139" s="164"/>
      <c r="E139" s="40">
        <v>0</v>
      </c>
      <c r="F139" s="23">
        <v>1</v>
      </c>
      <c r="G139" s="23">
        <v>2</v>
      </c>
      <c r="H139" s="23">
        <v>3</v>
      </c>
      <c r="I139" s="23">
        <v>4</v>
      </c>
      <c r="J139" s="11" t="s">
        <v>6</v>
      </c>
    </row>
    <row r="140" spans="1:10" ht="13.5">
      <c r="A140" s="12" t="s">
        <v>44</v>
      </c>
      <c r="B140" s="17">
        <v>0</v>
      </c>
      <c r="C140" s="12" t="s">
        <v>7</v>
      </c>
      <c r="D140" s="17">
        <v>1380</v>
      </c>
      <c r="E140" s="24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</row>
    <row r="141" spans="1:10" ht="13.5">
      <c r="A141" s="12" t="s">
        <v>44</v>
      </c>
      <c r="B141" s="17">
        <f aca="true" t="shared" si="3" ref="B141:B166">D140+1</f>
        <v>1381</v>
      </c>
      <c r="C141" s="12" t="s">
        <v>7</v>
      </c>
      <c r="D141" s="17">
        <v>1560</v>
      </c>
      <c r="E141" s="24">
        <v>0.01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</row>
    <row r="142" spans="1:10" ht="13.5">
      <c r="A142" s="12" t="s">
        <v>44</v>
      </c>
      <c r="B142" s="17">
        <f t="shared" si="3"/>
        <v>1561</v>
      </c>
      <c r="C142" s="12" t="s">
        <v>7</v>
      </c>
      <c r="D142" s="17">
        <v>1860</v>
      </c>
      <c r="E142" s="24">
        <v>0.02</v>
      </c>
      <c r="F142" s="25">
        <v>0.01</v>
      </c>
      <c r="G142" s="25">
        <v>0.01</v>
      </c>
      <c r="H142" s="25">
        <v>0</v>
      </c>
      <c r="I142" s="25">
        <v>0</v>
      </c>
      <c r="J142" s="25">
        <v>0</v>
      </c>
    </row>
    <row r="143" spans="1:10" ht="13.5">
      <c r="A143" s="12" t="s">
        <v>44</v>
      </c>
      <c r="B143" s="17">
        <f t="shared" si="3"/>
        <v>1861</v>
      </c>
      <c r="C143" s="12" t="s">
        <v>7</v>
      </c>
      <c r="D143" s="17">
        <v>1970</v>
      </c>
      <c r="E143" s="24">
        <v>0.03</v>
      </c>
      <c r="F143" s="25">
        <v>0.02</v>
      </c>
      <c r="G143" s="25">
        <v>0.02</v>
      </c>
      <c r="H143" s="25">
        <v>0.01</v>
      </c>
      <c r="I143" s="25">
        <v>0.01</v>
      </c>
      <c r="J143" s="26">
        <v>0</v>
      </c>
    </row>
    <row r="144" spans="1:10" ht="13.5">
      <c r="A144" s="12" t="s">
        <v>44</v>
      </c>
      <c r="B144" s="17">
        <f t="shared" si="3"/>
        <v>1971</v>
      </c>
      <c r="C144" s="12" t="s">
        <v>7</v>
      </c>
      <c r="D144" s="17">
        <v>2100</v>
      </c>
      <c r="E144" s="24">
        <v>0.05</v>
      </c>
      <c r="F144" s="25">
        <v>0.03</v>
      </c>
      <c r="G144" s="25">
        <v>0.03</v>
      </c>
      <c r="H144" s="25">
        <v>0.03</v>
      </c>
      <c r="I144" s="25">
        <v>0.02</v>
      </c>
      <c r="J144" s="25">
        <v>0.02</v>
      </c>
    </row>
    <row r="145" spans="1:10" ht="13.5">
      <c r="A145" s="12" t="s">
        <v>44</v>
      </c>
      <c r="B145" s="17">
        <f t="shared" si="3"/>
        <v>2101</v>
      </c>
      <c r="C145" s="12" t="s">
        <v>7</v>
      </c>
      <c r="D145" s="17">
        <v>2200</v>
      </c>
      <c r="E145" s="24">
        <v>0.07</v>
      </c>
      <c r="F145" s="25">
        <v>0.05</v>
      </c>
      <c r="G145" s="25">
        <v>0.04</v>
      </c>
      <c r="H145" s="25">
        <v>0.04</v>
      </c>
      <c r="I145" s="25">
        <v>0.03</v>
      </c>
      <c r="J145" s="25">
        <v>0.03</v>
      </c>
    </row>
    <row r="146" spans="1:10" ht="13.5">
      <c r="A146" s="12" t="s">
        <v>44</v>
      </c>
      <c r="B146" s="17">
        <f t="shared" si="3"/>
        <v>2201</v>
      </c>
      <c r="C146" s="12" t="s">
        <v>7</v>
      </c>
      <c r="D146" s="17">
        <v>2350</v>
      </c>
      <c r="E146" s="24">
        <v>0.09</v>
      </c>
      <c r="F146" s="25">
        <v>0.07</v>
      </c>
      <c r="G146" s="25">
        <v>0.06</v>
      </c>
      <c r="H146" s="25">
        <v>0.06</v>
      </c>
      <c r="I146" s="25">
        <v>0.05</v>
      </c>
      <c r="J146" s="25">
        <v>0.04</v>
      </c>
    </row>
    <row r="147" spans="1:10" ht="13.5">
      <c r="A147" s="12" t="s">
        <v>44</v>
      </c>
      <c r="B147" s="17">
        <f t="shared" si="3"/>
        <v>2351</v>
      </c>
      <c r="C147" s="12" t="s">
        <v>7</v>
      </c>
      <c r="D147" s="17">
        <v>2430</v>
      </c>
      <c r="E147" s="24">
        <v>0.1</v>
      </c>
      <c r="F147" s="25">
        <v>0.09</v>
      </c>
      <c r="G147" s="25">
        <v>0.08</v>
      </c>
      <c r="H147" s="25">
        <v>0.08</v>
      </c>
      <c r="I147" s="25">
        <v>0.06</v>
      </c>
      <c r="J147" s="25">
        <v>0.06</v>
      </c>
    </row>
    <row r="148" spans="1:10" ht="13.5">
      <c r="A148" s="12" t="s">
        <v>44</v>
      </c>
      <c r="B148" s="17">
        <f t="shared" si="3"/>
        <v>2431</v>
      </c>
      <c r="C148" s="12" t="s">
        <v>7</v>
      </c>
      <c r="D148" s="17">
        <v>2530</v>
      </c>
      <c r="E148" s="24">
        <v>0.11</v>
      </c>
      <c r="F148" s="25">
        <v>0.1</v>
      </c>
      <c r="G148" s="25">
        <v>0.09</v>
      </c>
      <c r="H148" s="25">
        <v>0.09</v>
      </c>
      <c r="I148" s="25">
        <v>0.08</v>
      </c>
      <c r="J148" s="25">
        <v>0.08</v>
      </c>
    </row>
    <row r="149" spans="1:10" ht="13.5">
      <c r="A149" s="12" t="s">
        <v>44</v>
      </c>
      <c r="B149" s="17">
        <f t="shared" si="3"/>
        <v>2531</v>
      </c>
      <c r="C149" s="12" t="s">
        <v>7</v>
      </c>
      <c r="D149" s="17">
        <v>2780</v>
      </c>
      <c r="E149" s="24">
        <v>0.12</v>
      </c>
      <c r="F149" s="25">
        <v>0.11</v>
      </c>
      <c r="G149" s="25">
        <v>0.1</v>
      </c>
      <c r="H149" s="25">
        <v>0.1</v>
      </c>
      <c r="I149" s="25">
        <v>0.1</v>
      </c>
      <c r="J149" s="25">
        <v>0.1</v>
      </c>
    </row>
    <row r="150" spans="1:10" ht="13.5">
      <c r="A150" s="12" t="s">
        <v>44</v>
      </c>
      <c r="B150" s="17">
        <f t="shared" si="3"/>
        <v>2781</v>
      </c>
      <c r="C150" s="12" t="s">
        <v>7</v>
      </c>
      <c r="D150" s="17">
        <v>3080</v>
      </c>
      <c r="E150" s="24">
        <v>0.13</v>
      </c>
      <c r="F150" s="25">
        <v>0.12</v>
      </c>
      <c r="G150" s="25">
        <v>0.11</v>
      </c>
      <c r="H150" s="25">
        <v>0.11</v>
      </c>
      <c r="I150" s="25">
        <v>0.11</v>
      </c>
      <c r="J150" s="25">
        <v>0.11</v>
      </c>
    </row>
    <row r="151" spans="1:10" ht="13.5">
      <c r="A151" s="12" t="s">
        <v>44</v>
      </c>
      <c r="B151" s="17">
        <f t="shared" si="3"/>
        <v>3081</v>
      </c>
      <c r="C151" s="12" t="s">
        <v>7</v>
      </c>
      <c r="D151" s="17">
        <v>3400</v>
      </c>
      <c r="E151" s="24">
        <v>0.14</v>
      </c>
      <c r="F151" s="25">
        <v>0.13</v>
      </c>
      <c r="G151" s="25">
        <v>0.12</v>
      </c>
      <c r="H151" s="25">
        <v>0.12</v>
      </c>
      <c r="I151" s="25">
        <v>0.12</v>
      </c>
      <c r="J151" s="25">
        <v>0.12</v>
      </c>
    </row>
    <row r="152" spans="1:10" ht="13.5">
      <c r="A152" s="12" t="s">
        <v>44</v>
      </c>
      <c r="B152" s="17">
        <f t="shared" si="3"/>
        <v>3401</v>
      </c>
      <c r="C152" s="12" t="s">
        <v>7</v>
      </c>
      <c r="D152" s="17">
        <v>3530</v>
      </c>
      <c r="E152" s="24">
        <v>0.15</v>
      </c>
      <c r="F152" s="25">
        <v>0.14</v>
      </c>
      <c r="G152" s="25">
        <v>0.14</v>
      </c>
      <c r="H152" s="25">
        <v>0.13</v>
      </c>
      <c r="I152" s="25">
        <v>0.13</v>
      </c>
      <c r="J152" s="25">
        <v>0.13</v>
      </c>
    </row>
    <row r="153" spans="1:10" ht="13.5">
      <c r="A153" s="12" t="s">
        <v>44</v>
      </c>
      <c r="B153" s="17">
        <f t="shared" si="3"/>
        <v>3531</v>
      </c>
      <c r="C153" s="12" t="s">
        <v>7</v>
      </c>
      <c r="D153" s="17">
        <v>3730</v>
      </c>
      <c r="E153" s="24">
        <v>0.16</v>
      </c>
      <c r="F153" s="25">
        <v>0.15</v>
      </c>
      <c r="G153" s="25">
        <v>0.15</v>
      </c>
      <c r="H153" s="25">
        <v>0.14</v>
      </c>
      <c r="I153" s="25">
        <v>0.14</v>
      </c>
      <c r="J153" s="25">
        <v>0.14</v>
      </c>
    </row>
    <row r="154" spans="1:10" ht="13.5">
      <c r="A154" s="12" t="s">
        <v>44</v>
      </c>
      <c r="B154" s="17">
        <f t="shared" si="3"/>
        <v>3731</v>
      </c>
      <c r="C154" s="12" t="s">
        <v>7</v>
      </c>
      <c r="D154" s="17">
        <v>4130</v>
      </c>
      <c r="E154" s="24">
        <v>0.17</v>
      </c>
      <c r="F154" s="25">
        <v>0.16</v>
      </c>
      <c r="G154" s="25">
        <v>0.16</v>
      </c>
      <c r="H154" s="25">
        <v>0.15</v>
      </c>
      <c r="I154" s="25">
        <v>0.15</v>
      </c>
      <c r="J154" s="25">
        <v>0.15</v>
      </c>
    </row>
    <row r="155" spans="1:10" ht="13.5">
      <c r="A155" s="12" t="s">
        <v>44</v>
      </c>
      <c r="B155" s="17">
        <f t="shared" si="3"/>
        <v>4131</v>
      </c>
      <c r="C155" s="12" t="s">
        <v>7</v>
      </c>
      <c r="D155" s="17">
        <v>4380</v>
      </c>
      <c r="E155" s="24">
        <v>0.18</v>
      </c>
      <c r="F155" s="25">
        <v>0.17</v>
      </c>
      <c r="G155" s="25">
        <v>0.17</v>
      </c>
      <c r="H155" s="25">
        <v>0.16</v>
      </c>
      <c r="I155" s="25">
        <v>0.16</v>
      </c>
      <c r="J155" s="25">
        <v>0.16</v>
      </c>
    </row>
    <row r="156" spans="1:10" ht="13.5">
      <c r="A156" s="12" t="s">
        <v>44</v>
      </c>
      <c r="B156" s="17">
        <f t="shared" si="3"/>
        <v>4381</v>
      </c>
      <c r="C156" s="12" t="s">
        <v>7</v>
      </c>
      <c r="D156" s="17">
        <v>4660</v>
      </c>
      <c r="E156" s="24">
        <v>0.19</v>
      </c>
      <c r="F156" s="25">
        <v>0.18</v>
      </c>
      <c r="G156" s="25">
        <v>0.18</v>
      </c>
      <c r="H156" s="25">
        <v>0.17</v>
      </c>
      <c r="I156" s="25">
        <v>0.17</v>
      </c>
      <c r="J156" s="25">
        <v>0.17</v>
      </c>
    </row>
    <row r="157" spans="1:10" ht="13.5">
      <c r="A157" s="12" t="s">
        <v>44</v>
      </c>
      <c r="B157" s="17">
        <f t="shared" si="3"/>
        <v>4661</v>
      </c>
      <c r="C157" s="12" t="s">
        <v>7</v>
      </c>
      <c r="D157" s="17">
        <v>4940</v>
      </c>
      <c r="E157" s="24">
        <v>0.2</v>
      </c>
      <c r="F157" s="25">
        <v>0.19</v>
      </c>
      <c r="G157" s="25">
        <v>0.19</v>
      </c>
      <c r="H157" s="25">
        <v>0.18</v>
      </c>
      <c r="I157" s="25">
        <v>0.18</v>
      </c>
      <c r="J157" s="25">
        <v>0.18</v>
      </c>
    </row>
    <row r="158" spans="1:10" ht="13.5">
      <c r="A158" s="12" t="s">
        <v>44</v>
      </c>
      <c r="B158" s="17">
        <f t="shared" si="3"/>
        <v>4941</v>
      </c>
      <c r="C158" s="12" t="s">
        <v>7</v>
      </c>
      <c r="D158" s="17">
        <v>5340</v>
      </c>
      <c r="E158" s="24">
        <v>0.21</v>
      </c>
      <c r="F158" s="25">
        <v>0.2</v>
      </c>
      <c r="G158" s="25">
        <v>0.2</v>
      </c>
      <c r="H158" s="25">
        <v>0.2</v>
      </c>
      <c r="I158" s="25">
        <v>0.19</v>
      </c>
      <c r="J158" s="25">
        <v>0.19</v>
      </c>
    </row>
    <row r="159" spans="1:10" ht="13.5">
      <c r="A159" s="12" t="s">
        <v>44</v>
      </c>
      <c r="B159" s="17">
        <f t="shared" si="3"/>
        <v>5341</v>
      </c>
      <c r="C159" s="12" t="s">
        <v>7</v>
      </c>
      <c r="D159" s="17">
        <v>5750</v>
      </c>
      <c r="E159" s="24">
        <v>0.22</v>
      </c>
      <c r="F159" s="25">
        <v>0.21</v>
      </c>
      <c r="G159" s="25">
        <v>0.21</v>
      </c>
      <c r="H159" s="25">
        <v>0.21</v>
      </c>
      <c r="I159" s="25">
        <v>0.2</v>
      </c>
      <c r="J159" s="25">
        <v>0.2</v>
      </c>
    </row>
    <row r="160" spans="1:10" ht="13.5">
      <c r="A160" s="12" t="s">
        <v>44</v>
      </c>
      <c r="B160" s="17">
        <f t="shared" si="3"/>
        <v>5751</v>
      </c>
      <c r="C160" s="12" t="s">
        <v>7</v>
      </c>
      <c r="D160" s="17">
        <v>6450</v>
      </c>
      <c r="E160" s="24">
        <v>0.23</v>
      </c>
      <c r="F160" s="25">
        <v>0.22</v>
      </c>
      <c r="G160" s="25">
        <v>0.22</v>
      </c>
      <c r="H160" s="25">
        <v>0.22</v>
      </c>
      <c r="I160" s="25">
        <v>0.21</v>
      </c>
      <c r="J160" s="25">
        <v>0.21</v>
      </c>
    </row>
    <row r="161" spans="1:10" ht="13.5">
      <c r="A161" s="12" t="s">
        <v>44</v>
      </c>
      <c r="B161" s="17">
        <f t="shared" si="3"/>
        <v>6451</v>
      </c>
      <c r="C161" s="12" t="s">
        <v>7</v>
      </c>
      <c r="D161" s="17">
        <v>6900</v>
      </c>
      <c r="E161" s="24">
        <v>0.24</v>
      </c>
      <c r="F161" s="25">
        <v>0.23</v>
      </c>
      <c r="G161" s="25">
        <v>0.23</v>
      </c>
      <c r="H161" s="25">
        <v>0.23</v>
      </c>
      <c r="I161" s="25">
        <v>0.22</v>
      </c>
      <c r="J161" s="25">
        <v>0.22</v>
      </c>
    </row>
    <row r="162" spans="1:10" ht="13.5">
      <c r="A162" s="12" t="s">
        <v>44</v>
      </c>
      <c r="B162" s="17">
        <f t="shared" si="3"/>
        <v>6901</v>
      </c>
      <c r="C162" s="12" t="s">
        <v>7</v>
      </c>
      <c r="D162" s="17">
        <v>7450</v>
      </c>
      <c r="E162" s="24">
        <v>0.25</v>
      </c>
      <c r="F162" s="25">
        <v>0.24</v>
      </c>
      <c r="G162" s="25">
        <v>0.24</v>
      </c>
      <c r="H162" s="25">
        <v>0.24</v>
      </c>
      <c r="I162" s="25">
        <v>0.24</v>
      </c>
      <c r="J162" s="25">
        <v>0.23</v>
      </c>
    </row>
    <row r="163" spans="1:10" ht="13.5">
      <c r="A163" s="12" t="s">
        <v>44</v>
      </c>
      <c r="B163" s="17">
        <f t="shared" si="3"/>
        <v>7451</v>
      </c>
      <c r="C163" s="12" t="s">
        <v>7</v>
      </c>
      <c r="D163" s="17">
        <v>8100</v>
      </c>
      <c r="E163" s="24">
        <v>0.26</v>
      </c>
      <c r="F163" s="25">
        <v>0.25</v>
      </c>
      <c r="G163" s="25">
        <v>0.25</v>
      </c>
      <c r="H163" s="25">
        <v>0.25</v>
      </c>
      <c r="I163" s="25">
        <v>0.25</v>
      </c>
      <c r="J163" s="25">
        <v>0.24</v>
      </c>
    </row>
    <row r="164" spans="1:10" ht="13.5">
      <c r="A164" s="12" t="s">
        <v>44</v>
      </c>
      <c r="B164" s="17">
        <f t="shared" si="3"/>
        <v>8101</v>
      </c>
      <c r="C164" s="12" t="s">
        <v>7</v>
      </c>
      <c r="D164" s="17">
        <v>8850</v>
      </c>
      <c r="E164" s="24">
        <v>0.27</v>
      </c>
      <c r="F164" s="25">
        <v>0.26</v>
      </c>
      <c r="G164" s="25">
        <v>0.26</v>
      </c>
      <c r="H164" s="25">
        <v>0.26</v>
      </c>
      <c r="I164" s="25">
        <v>0.25</v>
      </c>
      <c r="J164" s="25">
        <v>0.25</v>
      </c>
    </row>
    <row r="165" spans="1:10" ht="13.5">
      <c r="A165" s="12" t="s">
        <v>44</v>
      </c>
      <c r="B165" s="17">
        <f t="shared" si="3"/>
        <v>8851</v>
      </c>
      <c r="C165" s="12" t="s">
        <v>7</v>
      </c>
      <c r="D165" s="17">
        <v>9550</v>
      </c>
      <c r="E165" s="24">
        <v>0.28</v>
      </c>
      <c r="F165" s="25">
        <v>0.27</v>
      </c>
      <c r="G165" s="25">
        <v>0.27</v>
      </c>
      <c r="H165" s="25">
        <v>0.27</v>
      </c>
      <c r="I165" s="25">
        <v>0.27</v>
      </c>
      <c r="J165" s="25">
        <v>0.26</v>
      </c>
    </row>
    <row r="166" spans="1:10" ht="13.5">
      <c r="A166" s="41" t="s">
        <v>8</v>
      </c>
      <c r="B166" s="17">
        <f t="shared" si="3"/>
        <v>9551</v>
      </c>
      <c r="C166" s="41" t="s">
        <v>8</v>
      </c>
      <c r="D166" s="27" t="s">
        <v>47</v>
      </c>
      <c r="E166" s="42">
        <v>0.29</v>
      </c>
      <c r="F166" s="43">
        <v>0.28</v>
      </c>
      <c r="G166" s="43">
        <v>0.28</v>
      </c>
      <c r="H166" s="43">
        <v>0.28</v>
      </c>
      <c r="I166" s="43">
        <v>0.28</v>
      </c>
      <c r="J166" s="43">
        <v>0.27</v>
      </c>
    </row>
    <row r="167" spans="1:10" ht="13.5">
      <c r="A167" s="44"/>
      <c r="B167" s="17"/>
      <c r="C167" s="44"/>
      <c r="D167" s="17"/>
      <c r="E167" s="35"/>
      <c r="F167" s="36"/>
      <c r="G167" s="36"/>
      <c r="H167" s="36"/>
      <c r="I167" s="36"/>
      <c r="J167" s="36"/>
    </row>
    <row r="168" spans="2:4" ht="12.75">
      <c r="B168" s="5"/>
      <c r="D168" s="5"/>
    </row>
    <row r="169" spans="1:10" ht="12.75">
      <c r="A169" s="158" t="s">
        <v>1</v>
      </c>
      <c r="B169" s="158"/>
      <c r="C169" s="158"/>
      <c r="D169" s="159"/>
      <c r="E169" s="159"/>
      <c r="F169" s="159"/>
      <c r="G169" s="159"/>
      <c r="H169" s="159"/>
      <c r="I169" s="159"/>
      <c r="J169" s="159"/>
    </row>
    <row r="170" spans="2:4" ht="12.75">
      <c r="B170" s="5"/>
      <c r="D170" s="5"/>
    </row>
    <row r="171" spans="2:4" ht="12.75">
      <c r="B171" s="5"/>
      <c r="D171" s="5"/>
    </row>
    <row r="172" spans="1:10" ht="12.75">
      <c r="A172" s="1" t="s">
        <v>15</v>
      </c>
      <c r="B172" s="2"/>
      <c r="C172" s="1" t="s">
        <v>15</v>
      </c>
      <c r="D172" s="2"/>
      <c r="E172" s="2"/>
      <c r="F172" s="2"/>
      <c r="G172" s="2"/>
      <c r="H172" s="2"/>
      <c r="I172" s="2"/>
      <c r="J172" s="2"/>
    </row>
    <row r="173" spans="1:10" ht="12.75">
      <c r="A173" s="1" t="s">
        <v>16</v>
      </c>
      <c r="B173" s="2"/>
      <c r="C173" s="1" t="s">
        <v>16</v>
      </c>
      <c r="D173" s="2"/>
      <c r="E173" s="2"/>
      <c r="F173" s="2"/>
      <c r="G173" s="2"/>
      <c r="H173" s="2"/>
      <c r="I173" s="2"/>
      <c r="J173" s="2"/>
    </row>
    <row r="174" ht="15.75">
      <c r="J174" s="4"/>
    </row>
    <row r="176" spans="1:10" ht="12.75">
      <c r="A176" s="160" t="s">
        <v>4</v>
      </c>
      <c r="B176" s="161"/>
      <c r="C176" s="161"/>
      <c r="D176" s="162"/>
      <c r="E176" s="6" t="s">
        <v>5</v>
      </c>
      <c r="F176" s="7"/>
      <c r="G176" s="7"/>
      <c r="H176" s="7"/>
      <c r="I176" s="7"/>
      <c r="J176" s="8"/>
    </row>
    <row r="177" spans="1:10" ht="12.75">
      <c r="A177" s="166"/>
      <c r="B177" s="167"/>
      <c r="C177" s="167"/>
      <c r="D177" s="165"/>
      <c r="E177" s="9">
        <v>0</v>
      </c>
      <c r="F177" s="23">
        <v>1</v>
      </c>
      <c r="G177" s="23">
        <v>2</v>
      </c>
      <c r="H177" s="23">
        <v>3</v>
      </c>
      <c r="I177" s="23">
        <v>4</v>
      </c>
      <c r="J177" s="11" t="s">
        <v>6</v>
      </c>
    </row>
    <row r="178" spans="1:10" ht="13.5">
      <c r="A178" s="12" t="s">
        <v>44</v>
      </c>
      <c r="B178" s="45">
        <v>0</v>
      </c>
      <c r="C178" s="12" t="s">
        <v>7</v>
      </c>
      <c r="D178" s="45">
        <v>1690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</row>
    <row r="179" spans="1:10" ht="13.5">
      <c r="A179" s="46" t="s">
        <v>44</v>
      </c>
      <c r="B179" s="17">
        <f aca="true" t="shared" si="4" ref="B179:B203">D178+1</f>
        <v>1691</v>
      </c>
      <c r="C179" s="46" t="s">
        <v>7</v>
      </c>
      <c r="D179" s="47">
        <v>1870</v>
      </c>
      <c r="E179" s="26">
        <v>0.01</v>
      </c>
      <c r="F179" s="26">
        <v>0</v>
      </c>
      <c r="G179" s="25">
        <v>0</v>
      </c>
      <c r="H179" s="25">
        <v>0</v>
      </c>
      <c r="I179" s="25">
        <v>0</v>
      </c>
      <c r="J179" s="25">
        <v>0</v>
      </c>
    </row>
    <row r="180" spans="1:10" ht="13.5">
      <c r="A180" s="12" t="s">
        <v>44</v>
      </c>
      <c r="B180" s="17">
        <f t="shared" si="4"/>
        <v>1871</v>
      </c>
      <c r="C180" s="12" t="s">
        <v>7</v>
      </c>
      <c r="D180" s="45">
        <v>2220</v>
      </c>
      <c r="E180" s="25">
        <v>0.02</v>
      </c>
      <c r="F180" s="25">
        <v>0.02</v>
      </c>
      <c r="G180" s="25">
        <v>0.01</v>
      </c>
      <c r="H180" s="25">
        <v>0.01</v>
      </c>
      <c r="I180" s="25">
        <v>0</v>
      </c>
      <c r="J180" s="25">
        <v>0</v>
      </c>
    </row>
    <row r="181" spans="1:10" ht="13.5">
      <c r="A181" s="12" t="s">
        <v>44</v>
      </c>
      <c r="B181" s="17">
        <f t="shared" si="4"/>
        <v>2221</v>
      </c>
      <c r="C181" s="12" t="s">
        <v>7</v>
      </c>
      <c r="D181" s="45">
        <v>2390</v>
      </c>
      <c r="E181" s="25">
        <v>0.03</v>
      </c>
      <c r="F181" s="25">
        <v>0.03</v>
      </c>
      <c r="G181" s="25">
        <v>0.02</v>
      </c>
      <c r="H181" s="25">
        <v>0.02</v>
      </c>
      <c r="I181" s="25">
        <v>0.01</v>
      </c>
      <c r="J181" s="25">
        <v>0.01</v>
      </c>
    </row>
    <row r="182" spans="1:10" ht="13.5">
      <c r="A182" s="12" t="s">
        <v>44</v>
      </c>
      <c r="B182" s="17">
        <f t="shared" si="4"/>
        <v>2391</v>
      </c>
      <c r="C182" s="12" t="s">
        <v>7</v>
      </c>
      <c r="D182" s="45">
        <v>2620</v>
      </c>
      <c r="E182" s="25">
        <v>0.05</v>
      </c>
      <c r="F182" s="25">
        <v>0.05</v>
      </c>
      <c r="G182" s="25">
        <v>0.04</v>
      </c>
      <c r="H182" s="25">
        <v>0.04</v>
      </c>
      <c r="I182" s="25">
        <v>0.04</v>
      </c>
      <c r="J182" s="25">
        <v>0.03</v>
      </c>
    </row>
    <row r="183" spans="1:10" ht="13.5">
      <c r="A183" s="12" t="s">
        <v>44</v>
      </c>
      <c r="B183" s="17">
        <f t="shared" si="4"/>
        <v>2621</v>
      </c>
      <c r="C183" s="12" t="s">
        <v>7</v>
      </c>
      <c r="D183" s="45">
        <v>2820</v>
      </c>
      <c r="E183" s="25">
        <v>0.06</v>
      </c>
      <c r="F183" s="25">
        <v>0.06</v>
      </c>
      <c r="G183" s="25">
        <v>0.05</v>
      </c>
      <c r="H183" s="25">
        <v>0.05</v>
      </c>
      <c r="I183" s="25">
        <v>0.05</v>
      </c>
      <c r="J183" s="25">
        <v>0.04</v>
      </c>
    </row>
    <row r="184" spans="1:10" ht="13.5">
      <c r="A184" s="12" t="s">
        <v>44</v>
      </c>
      <c r="B184" s="17">
        <f t="shared" si="4"/>
        <v>2821</v>
      </c>
      <c r="C184" s="12" t="s">
        <v>7</v>
      </c>
      <c r="D184" s="45">
        <v>3020</v>
      </c>
      <c r="E184" s="25">
        <v>0.07</v>
      </c>
      <c r="F184" s="25">
        <v>0.07</v>
      </c>
      <c r="G184" s="25">
        <v>0.06</v>
      </c>
      <c r="H184" s="25">
        <v>0.06</v>
      </c>
      <c r="I184" s="25">
        <v>0.06</v>
      </c>
      <c r="J184" s="25">
        <v>0.05</v>
      </c>
    </row>
    <row r="185" spans="1:10" ht="13.5">
      <c r="A185" s="12" t="s">
        <v>44</v>
      </c>
      <c r="B185" s="17">
        <f t="shared" si="4"/>
        <v>3021</v>
      </c>
      <c r="C185" s="12" t="s">
        <v>7</v>
      </c>
      <c r="D185" s="45">
        <v>3180</v>
      </c>
      <c r="E185" s="25">
        <v>0.08</v>
      </c>
      <c r="F185" s="25">
        <v>0.08</v>
      </c>
      <c r="G185" s="25">
        <v>0.07</v>
      </c>
      <c r="H185" s="25">
        <v>0.07</v>
      </c>
      <c r="I185" s="25">
        <v>0.07</v>
      </c>
      <c r="J185" s="25">
        <v>0.07</v>
      </c>
    </row>
    <row r="186" spans="1:10" ht="13.5">
      <c r="A186" s="12" t="s">
        <v>44</v>
      </c>
      <c r="B186" s="17">
        <f t="shared" si="4"/>
        <v>3181</v>
      </c>
      <c r="C186" s="12" t="s">
        <v>7</v>
      </c>
      <c r="D186" s="45">
        <v>3330</v>
      </c>
      <c r="E186" s="25">
        <v>0.09</v>
      </c>
      <c r="F186" s="25">
        <v>0.09</v>
      </c>
      <c r="G186" s="25">
        <v>0.08</v>
      </c>
      <c r="H186" s="25">
        <v>0.08</v>
      </c>
      <c r="I186" s="25">
        <v>0.08</v>
      </c>
      <c r="J186" s="25">
        <v>0.08</v>
      </c>
    </row>
    <row r="187" spans="1:10" ht="13.5">
      <c r="A187" s="12" t="s">
        <v>44</v>
      </c>
      <c r="B187" s="17">
        <f t="shared" si="4"/>
        <v>3331</v>
      </c>
      <c r="C187" s="12" t="s">
        <v>7</v>
      </c>
      <c r="D187" s="45">
        <v>3430</v>
      </c>
      <c r="E187" s="25">
        <v>0.1</v>
      </c>
      <c r="F187" s="25">
        <v>0.1</v>
      </c>
      <c r="G187" s="25">
        <v>0.1</v>
      </c>
      <c r="H187" s="25">
        <v>0.09</v>
      </c>
      <c r="I187" s="25">
        <v>0.09</v>
      </c>
      <c r="J187" s="25">
        <v>0.09</v>
      </c>
    </row>
    <row r="188" spans="1:10" ht="13.5">
      <c r="A188" s="12" t="s">
        <v>44</v>
      </c>
      <c r="B188" s="17">
        <f t="shared" si="4"/>
        <v>3431</v>
      </c>
      <c r="C188" s="12" t="s">
        <v>7</v>
      </c>
      <c r="D188" s="45">
        <v>3630</v>
      </c>
      <c r="E188" s="25">
        <v>0.11</v>
      </c>
      <c r="F188" s="25">
        <v>0.11</v>
      </c>
      <c r="G188" s="25">
        <v>0.11</v>
      </c>
      <c r="H188" s="25">
        <v>0.1</v>
      </c>
      <c r="I188" s="25">
        <v>0.1</v>
      </c>
      <c r="J188" s="25">
        <v>0.1</v>
      </c>
    </row>
    <row r="189" spans="1:10" ht="13.5">
      <c r="A189" s="12" t="s">
        <v>44</v>
      </c>
      <c r="B189" s="17">
        <f t="shared" si="4"/>
        <v>3631</v>
      </c>
      <c r="C189" s="12" t="s">
        <v>7</v>
      </c>
      <c r="D189" s="45">
        <v>3730</v>
      </c>
      <c r="E189" s="25">
        <v>0.12</v>
      </c>
      <c r="F189" s="25">
        <v>0.12</v>
      </c>
      <c r="G189" s="25">
        <v>0.12</v>
      </c>
      <c r="H189" s="25">
        <v>0.11</v>
      </c>
      <c r="I189" s="25">
        <v>0.11</v>
      </c>
      <c r="J189" s="25">
        <v>0.11</v>
      </c>
    </row>
    <row r="190" spans="1:10" ht="13.5">
      <c r="A190" s="12" t="s">
        <v>44</v>
      </c>
      <c r="B190" s="17">
        <f t="shared" si="4"/>
        <v>3731</v>
      </c>
      <c r="C190" s="12" t="s">
        <v>7</v>
      </c>
      <c r="D190" s="45">
        <v>4030</v>
      </c>
      <c r="E190" s="25">
        <v>0.13</v>
      </c>
      <c r="F190" s="25">
        <v>0.13</v>
      </c>
      <c r="G190" s="25">
        <v>0.13</v>
      </c>
      <c r="H190" s="25">
        <v>0.12</v>
      </c>
      <c r="I190" s="25">
        <v>0.12</v>
      </c>
      <c r="J190" s="25">
        <v>0.12</v>
      </c>
    </row>
    <row r="191" spans="1:10" ht="13.5">
      <c r="A191" s="12" t="s">
        <v>44</v>
      </c>
      <c r="B191" s="17">
        <f t="shared" si="4"/>
        <v>4031</v>
      </c>
      <c r="C191" s="12" t="s">
        <v>7</v>
      </c>
      <c r="D191" s="45">
        <v>4230</v>
      </c>
      <c r="E191" s="25">
        <v>0.14</v>
      </c>
      <c r="F191" s="25">
        <v>0.14</v>
      </c>
      <c r="G191" s="25">
        <v>0.14</v>
      </c>
      <c r="H191" s="25">
        <v>0.13</v>
      </c>
      <c r="I191" s="25">
        <v>0.13</v>
      </c>
      <c r="J191" s="25">
        <v>0.13</v>
      </c>
    </row>
    <row r="192" spans="1:10" ht="13.5">
      <c r="A192" s="12" t="s">
        <v>44</v>
      </c>
      <c r="B192" s="17">
        <f t="shared" si="4"/>
        <v>4231</v>
      </c>
      <c r="C192" s="12" t="s">
        <v>7</v>
      </c>
      <c r="D192" s="45">
        <v>4640</v>
      </c>
      <c r="E192" s="25">
        <v>0.15</v>
      </c>
      <c r="F192" s="25">
        <v>0.15</v>
      </c>
      <c r="G192" s="25">
        <v>0.15</v>
      </c>
      <c r="H192" s="25">
        <v>0.14</v>
      </c>
      <c r="I192" s="25">
        <v>0.14</v>
      </c>
      <c r="J192" s="25">
        <v>0.14</v>
      </c>
    </row>
    <row r="193" spans="1:10" ht="13.5">
      <c r="A193" s="12" t="s">
        <v>44</v>
      </c>
      <c r="B193" s="17">
        <f t="shared" si="4"/>
        <v>4641</v>
      </c>
      <c r="C193" s="12" t="s">
        <v>7</v>
      </c>
      <c r="D193" s="45">
        <v>5040</v>
      </c>
      <c r="E193" s="25">
        <v>0.16</v>
      </c>
      <c r="F193" s="25">
        <v>0.16</v>
      </c>
      <c r="G193" s="25">
        <v>0.16</v>
      </c>
      <c r="H193" s="25">
        <v>0.15</v>
      </c>
      <c r="I193" s="25">
        <v>0.15</v>
      </c>
      <c r="J193" s="25">
        <v>0.15</v>
      </c>
    </row>
    <row r="194" spans="1:10" ht="13.5">
      <c r="A194" s="12" t="s">
        <v>44</v>
      </c>
      <c r="B194" s="17">
        <f t="shared" si="4"/>
        <v>5041</v>
      </c>
      <c r="C194" s="12" t="s">
        <v>7</v>
      </c>
      <c r="D194" s="45">
        <v>5240</v>
      </c>
      <c r="E194" s="25">
        <v>0.17</v>
      </c>
      <c r="F194" s="25">
        <v>0.17</v>
      </c>
      <c r="G194" s="25">
        <v>0.17</v>
      </c>
      <c r="H194" s="25">
        <v>0.17</v>
      </c>
      <c r="I194" s="25">
        <v>0.16</v>
      </c>
      <c r="J194" s="25">
        <v>0.16</v>
      </c>
    </row>
    <row r="195" spans="1:10" ht="13.5">
      <c r="A195" s="12" t="s">
        <v>44</v>
      </c>
      <c r="B195" s="17">
        <f t="shared" si="4"/>
        <v>5241</v>
      </c>
      <c r="C195" s="12" t="s">
        <v>7</v>
      </c>
      <c r="D195" s="45">
        <v>5650</v>
      </c>
      <c r="E195" s="25">
        <v>0.18</v>
      </c>
      <c r="F195" s="25">
        <v>0.18</v>
      </c>
      <c r="G195" s="25">
        <v>0.18</v>
      </c>
      <c r="H195" s="25">
        <v>0.18</v>
      </c>
      <c r="I195" s="25">
        <v>0.17</v>
      </c>
      <c r="J195" s="25">
        <v>0.17</v>
      </c>
    </row>
    <row r="196" spans="1:10" ht="13.5">
      <c r="A196" s="12" t="s">
        <v>44</v>
      </c>
      <c r="B196" s="17">
        <f t="shared" si="4"/>
        <v>5651</v>
      </c>
      <c r="C196" s="12" t="s">
        <v>7</v>
      </c>
      <c r="D196" s="45">
        <v>5950</v>
      </c>
      <c r="E196" s="25">
        <v>0.19</v>
      </c>
      <c r="F196" s="25">
        <v>0.19</v>
      </c>
      <c r="G196" s="25">
        <v>0.19</v>
      </c>
      <c r="H196" s="25">
        <v>0.19</v>
      </c>
      <c r="I196" s="25">
        <v>0.18</v>
      </c>
      <c r="J196" s="25">
        <v>0.18</v>
      </c>
    </row>
    <row r="197" spans="1:10" ht="13.5">
      <c r="A197" s="12" t="s">
        <v>44</v>
      </c>
      <c r="B197" s="17">
        <f t="shared" si="4"/>
        <v>5951</v>
      </c>
      <c r="C197" s="12" t="s">
        <v>7</v>
      </c>
      <c r="D197" s="45">
        <v>6500</v>
      </c>
      <c r="E197" s="25">
        <v>0.2</v>
      </c>
      <c r="F197" s="25">
        <v>0.2</v>
      </c>
      <c r="G197" s="25">
        <v>0.2</v>
      </c>
      <c r="H197" s="25">
        <v>0.2</v>
      </c>
      <c r="I197" s="25">
        <v>0.19</v>
      </c>
      <c r="J197" s="25">
        <v>0.19</v>
      </c>
    </row>
    <row r="198" spans="1:10" ht="13.5">
      <c r="A198" s="12" t="s">
        <v>44</v>
      </c>
      <c r="B198" s="17">
        <f t="shared" si="4"/>
        <v>6501</v>
      </c>
      <c r="C198" s="12" t="s">
        <v>7</v>
      </c>
      <c r="D198" s="45">
        <v>7000</v>
      </c>
      <c r="E198" s="25">
        <v>0.21</v>
      </c>
      <c r="F198" s="25">
        <v>0.21</v>
      </c>
      <c r="G198" s="25">
        <v>0.21</v>
      </c>
      <c r="H198" s="25">
        <v>0.21</v>
      </c>
      <c r="I198" s="25">
        <v>0.21</v>
      </c>
      <c r="J198" s="25">
        <v>0.2</v>
      </c>
    </row>
    <row r="199" spans="1:10" ht="13.5">
      <c r="A199" s="12" t="s">
        <v>44</v>
      </c>
      <c r="B199" s="17">
        <f t="shared" si="4"/>
        <v>7001</v>
      </c>
      <c r="C199" s="12" t="s">
        <v>7</v>
      </c>
      <c r="D199" s="45">
        <v>7800</v>
      </c>
      <c r="E199" s="25">
        <v>0.22</v>
      </c>
      <c r="F199" s="25">
        <v>0.22</v>
      </c>
      <c r="G199" s="25">
        <v>0.22</v>
      </c>
      <c r="H199" s="25">
        <v>0.22</v>
      </c>
      <c r="I199" s="25">
        <v>0.22</v>
      </c>
      <c r="J199" s="25">
        <v>0.21</v>
      </c>
    </row>
    <row r="200" spans="1:10" ht="13.5">
      <c r="A200" s="12" t="s">
        <v>44</v>
      </c>
      <c r="B200" s="17">
        <f t="shared" si="4"/>
        <v>7801</v>
      </c>
      <c r="C200" s="12" t="s">
        <v>7</v>
      </c>
      <c r="D200" s="45">
        <v>8700</v>
      </c>
      <c r="E200" s="25">
        <v>0.23</v>
      </c>
      <c r="F200" s="25">
        <v>0.23</v>
      </c>
      <c r="G200" s="25">
        <v>0.23</v>
      </c>
      <c r="H200" s="25">
        <v>0.23</v>
      </c>
      <c r="I200" s="25">
        <v>0.23</v>
      </c>
      <c r="J200" s="25">
        <v>0.22</v>
      </c>
    </row>
    <row r="201" spans="1:10" ht="13.5">
      <c r="A201" s="12" t="s">
        <v>44</v>
      </c>
      <c r="B201" s="17">
        <f t="shared" si="4"/>
        <v>8701</v>
      </c>
      <c r="C201" s="12" t="s">
        <v>7</v>
      </c>
      <c r="D201" s="45">
        <v>9700</v>
      </c>
      <c r="E201" s="25">
        <v>0.24</v>
      </c>
      <c r="F201" s="25">
        <v>0.24</v>
      </c>
      <c r="G201" s="25">
        <v>0.24</v>
      </c>
      <c r="H201" s="25">
        <v>0.24</v>
      </c>
      <c r="I201" s="25">
        <v>0.24</v>
      </c>
      <c r="J201" s="25">
        <v>0.23</v>
      </c>
    </row>
    <row r="202" spans="1:10" ht="13.5">
      <c r="A202" s="12" t="s">
        <v>44</v>
      </c>
      <c r="B202" s="17">
        <f t="shared" si="4"/>
        <v>9701</v>
      </c>
      <c r="C202" s="12" t="s">
        <v>7</v>
      </c>
      <c r="D202" s="45">
        <v>10700</v>
      </c>
      <c r="E202" s="25">
        <v>0.25</v>
      </c>
      <c r="F202" s="25">
        <v>0.25</v>
      </c>
      <c r="G202" s="25">
        <v>0.25</v>
      </c>
      <c r="H202" s="25">
        <v>0.25</v>
      </c>
      <c r="I202" s="25">
        <v>0.25</v>
      </c>
      <c r="J202" s="25">
        <v>0.24</v>
      </c>
    </row>
    <row r="203" spans="1:10" ht="13.5">
      <c r="A203" s="18" t="s">
        <v>8</v>
      </c>
      <c r="B203" s="17">
        <f t="shared" si="4"/>
        <v>10701</v>
      </c>
      <c r="C203" s="18" t="s">
        <v>8</v>
      </c>
      <c r="D203" s="27" t="s">
        <v>48</v>
      </c>
      <c r="E203" s="43">
        <v>0.26</v>
      </c>
      <c r="F203" s="43">
        <v>0.26</v>
      </c>
      <c r="G203" s="43">
        <v>0.26</v>
      </c>
      <c r="H203" s="43">
        <v>0.26</v>
      </c>
      <c r="I203" s="43">
        <v>0.26</v>
      </c>
      <c r="J203" s="43">
        <v>0.25</v>
      </c>
    </row>
    <row r="204" spans="2:4" ht="12.75">
      <c r="B204" s="5"/>
      <c r="D204" s="5"/>
    </row>
    <row r="205" spans="2:4" ht="12.75">
      <c r="B205" s="5"/>
      <c r="D205" s="5"/>
    </row>
    <row r="206" spans="1:10" ht="12.75">
      <c r="A206" s="158" t="s">
        <v>1</v>
      </c>
      <c r="B206" s="158"/>
      <c r="C206" s="158"/>
      <c r="D206" s="159"/>
      <c r="E206" s="159"/>
      <c r="F206" s="159"/>
      <c r="G206" s="159"/>
      <c r="H206" s="159"/>
      <c r="I206" s="159"/>
      <c r="J206" s="159"/>
    </row>
    <row r="207" spans="2:4" ht="12.75">
      <c r="B207" s="5"/>
      <c r="D207" s="5"/>
    </row>
    <row r="208" spans="2:4" ht="12.75">
      <c r="B208" s="5"/>
      <c r="D208" s="5"/>
    </row>
    <row r="209" spans="1:10" ht="12.75">
      <c r="A209" s="1" t="s">
        <v>17</v>
      </c>
      <c r="B209" s="2"/>
      <c r="C209" s="1" t="s">
        <v>17</v>
      </c>
      <c r="D209" s="2"/>
      <c r="E209" s="2"/>
      <c r="F209" s="2"/>
      <c r="G209" s="2"/>
      <c r="H209" s="2"/>
      <c r="I209" s="2"/>
      <c r="J209" s="2"/>
    </row>
    <row r="210" spans="1:10" ht="12.75">
      <c r="A210" s="1" t="s">
        <v>18</v>
      </c>
      <c r="B210" s="2"/>
      <c r="C210" s="1" t="s">
        <v>18</v>
      </c>
      <c r="D210" s="2"/>
      <c r="E210" s="2"/>
      <c r="F210" s="2"/>
      <c r="G210" s="2"/>
      <c r="H210" s="2"/>
      <c r="I210" s="2"/>
      <c r="J210" s="2"/>
    </row>
    <row r="211" ht="15.75">
      <c r="J211" s="4"/>
    </row>
    <row r="213" spans="1:10" ht="12.75">
      <c r="A213" s="160" t="s">
        <v>4</v>
      </c>
      <c r="B213" s="161"/>
      <c r="C213" s="161"/>
      <c r="D213" s="162"/>
      <c r="E213" s="6" t="s">
        <v>5</v>
      </c>
      <c r="F213" s="7"/>
      <c r="G213" s="7"/>
      <c r="H213" s="7"/>
      <c r="I213" s="7"/>
      <c r="J213" s="8"/>
    </row>
    <row r="214" spans="1:10" ht="12.75">
      <c r="A214" s="166"/>
      <c r="B214" s="167"/>
      <c r="C214" s="167"/>
      <c r="D214" s="165"/>
      <c r="E214" s="9">
        <v>0</v>
      </c>
      <c r="F214" s="23">
        <v>1</v>
      </c>
      <c r="G214" s="23">
        <v>2</v>
      </c>
      <c r="H214" s="23">
        <v>3</v>
      </c>
      <c r="I214" s="23">
        <v>4</v>
      </c>
      <c r="J214" s="11" t="s">
        <v>6</v>
      </c>
    </row>
    <row r="215" spans="1:16" ht="13.5">
      <c r="A215" s="12" t="s">
        <v>44</v>
      </c>
      <c r="B215" s="17">
        <v>0</v>
      </c>
      <c r="C215" s="12" t="s">
        <v>7</v>
      </c>
      <c r="D215" s="17">
        <v>1380</v>
      </c>
      <c r="E215" s="24">
        <v>0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9"/>
      <c r="L215" s="49"/>
      <c r="M215" s="49"/>
      <c r="N215" s="49"/>
      <c r="O215" s="49"/>
      <c r="P215" s="49"/>
    </row>
    <row r="216" spans="1:16" ht="13.5">
      <c r="A216" s="12" t="s">
        <v>44</v>
      </c>
      <c r="B216" s="17">
        <f aca="true" t="shared" si="5" ref="B216:B241">D215+1</f>
        <v>1381</v>
      </c>
      <c r="C216" s="12" t="s">
        <v>7</v>
      </c>
      <c r="D216" s="17">
        <v>1560</v>
      </c>
      <c r="E216" s="24">
        <v>0.01</v>
      </c>
      <c r="F216" s="48">
        <v>0.01</v>
      </c>
      <c r="G216" s="48">
        <v>0</v>
      </c>
      <c r="H216" s="48">
        <v>0</v>
      </c>
      <c r="I216" s="48">
        <v>0</v>
      </c>
      <c r="J216" s="48">
        <v>0</v>
      </c>
      <c r="K216" s="49"/>
      <c r="L216" s="49"/>
      <c r="M216" s="49"/>
      <c r="N216" s="49"/>
      <c r="O216" s="49"/>
      <c r="P216" s="49"/>
    </row>
    <row r="217" spans="1:16" ht="13.5">
      <c r="A217" s="12" t="s">
        <v>44</v>
      </c>
      <c r="B217" s="17">
        <f t="shared" si="5"/>
        <v>1561</v>
      </c>
      <c r="C217" s="12" t="s">
        <v>7</v>
      </c>
      <c r="D217" s="17">
        <v>1860</v>
      </c>
      <c r="E217" s="24">
        <v>0.02</v>
      </c>
      <c r="F217" s="48">
        <v>0.02</v>
      </c>
      <c r="G217" s="48">
        <v>0.01</v>
      </c>
      <c r="H217" s="48">
        <v>0.01</v>
      </c>
      <c r="I217" s="48">
        <v>0.01</v>
      </c>
      <c r="J217" s="48">
        <v>0</v>
      </c>
      <c r="K217" s="49"/>
      <c r="L217" s="49"/>
      <c r="M217" s="49"/>
      <c r="N217" s="49"/>
      <c r="O217" s="49"/>
      <c r="P217" s="49"/>
    </row>
    <row r="218" spans="1:16" ht="13.5">
      <c r="A218" s="12" t="s">
        <v>44</v>
      </c>
      <c r="B218" s="17">
        <f t="shared" si="5"/>
        <v>1861</v>
      </c>
      <c r="C218" s="12" t="s">
        <v>7</v>
      </c>
      <c r="D218" s="17">
        <v>1970</v>
      </c>
      <c r="E218" s="24">
        <v>0.03</v>
      </c>
      <c r="F218" s="48">
        <v>0.03</v>
      </c>
      <c r="G218" s="48">
        <v>0.02</v>
      </c>
      <c r="H218" s="48">
        <v>0.02</v>
      </c>
      <c r="I218" s="48">
        <v>0.02</v>
      </c>
      <c r="J218" s="48">
        <v>0.02</v>
      </c>
      <c r="K218" s="49"/>
      <c r="L218" s="49"/>
      <c r="M218" s="49"/>
      <c r="N218" s="49"/>
      <c r="O218" s="49"/>
      <c r="P218" s="49"/>
    </row>
    <row r="219" spans="1:16" ht="13.5">
      <c r="A219" s="12" t="s">
        <v>44</v>
      </c>
      <c r="B219" s="17">
        <f t="shared" si="5"/>
        <v>1971</v>
      </c>
      <c r="C219" s="12" t="s">
        <v>7</v>
      </c>
      <c r="D219" s="17">
        <v>2100</v>
      </c>
      <c r="E219" s="24">
        <v>0.05</v>
      </c>
      <c r="F219" s="48">
        <v>0.04</v>
      </c>
      <c r="G219" s="48">
        <v>0.04</v>
      </c>
      <c r="H219" s="48">
        <v>0.04</v>
      </c>
      <c r="I219" s="48">
        <v>0.03</v>
      </c>
      <c r="J219" s="48">
        <v>0.03</v>
      </c>
      <c r="K219" s="49"/>
      <c r="L219" s="49"/>
      <c r="M219" s="49"/>
      <c r="N219" s="49"/>
      <c r="O219" s="49"/>
      <c r="P219" s="49"/>
    </row>
    <row r="220" spans="1:16" ht="13.5">
      <c r="A220" s="12" t="s">
        <v>44</v>
      </c>
      <c r="B220" s="17">
        <f t="shared" si="5"/>
        <v>2101</v>
      </c>
      <c r="C220" s="12" t="s">
        <v>7</v>
      </c>
      <c r="D220" s="17">
        <v>2200</v>
      </c>
      <c r="E220" s="24">
        <v>0.07</v>
      </c>
      <c r="F220" s="48">
        <v>0.06</v>
      </c>
      <c r="G220" s="48">
        <v>0.05</v>
      </c>
      <c r="H220" s="48">
        <v>0.05</v>
      </c>
      <c r="I220" s="48">
        <v>0.05</v>
      </c>
      <c r="J220" s="48">
        <v>0.05</v>
      </c>
      <c r="K220" s="49"/>
      <c r="L220" s="49"/>
      <c r="M220" s="49"/>
      <c r="N220" s="49"/>
      <c r="O220" s="49"/>
      <c r="P220" s="49"/>
    </row>
    <row r="221" spans="1:16" ht="13.5">
      <c r="A221" s="12" t="s">
        <v>44</v>
      </c>
      <c r="B221" s="17">
        <f t="shared" si="5"/>
        <v>2201</v>
      </c>
      <c r="C221" s="12" t="s">
        <v>7</v>
      </c>
      <c r="D221" s="17">
        <v>2350</v>
      </c>
      <c r="E221" s="24">
        <v>0.09</v>
      </c>
      <c r="F221" s="48">
        <v>0.08</v>
      </c>
      <c r="G221" s="48">
        <v>0.07</v>
      </c>
      <c r="H221" s="48">
        <v>0.07</v>
      </c>
      <c r="I221" s="48">
        <v>0.06</v>
      </c>
      <c r="J221" s="48">
        <v>0.06</v>
      </c>
      <c r="K221" s="49"/>
      <c r="L221" s="49"/>
      <c r="M221" s="49"/>
      <c r="N221" s="49"/>
      <c r="O221" s="49"/>
      <c r="P221" s="49"/>
    </row>
    <row r="222" spans="1:16" ht="13.5">
      <c r="A222" s="12" t="s">
        <v>44</v>
      </c>
      <c r="B222" s="17">
        <f t="shared" si="5"/>
        <v>2351</v>
      </c>
      <c r="C222" s="12" t="s">
        <v>7</v>
      </c>
      <c r="D222" s="17">
        <v>2430</v>
      </c>
      <c r="E222" s="24">
        <v>0.1</v>
      </c>
      <c r="F222" s="48">
        <v>0.09</v>
      </c>
      <c r="G222" s="48">
        <v>0.09</v>
      </c>
      <c r="H222" s="48">
        <v>0.09</v>
      </c>
      <c r="I222" s="48">
        <v>0.08</v>
      </c>
      <c r="J222" s="48">
        <v>0.08</v>
      </c>
      <c r="K222" s="49"/>
      <c r="L222" s="49"/>
      <c r="M222" s="49"/>
      <c r="N222" s="49"/>
      <c r="O222" s="49"/>
      <c r="P222" s="49"/>
    </row>
    <row r="223" spans="1:16" ht="13.5">
      <c r="A223" s="12" t="s">
        <v>44</v>
      </c>
      <c r="B223" s="17">
        <f t="shared" si="5"/>
        <v>2431</v>
      </c>
      <c r="C223" s="12" t="s">
        <v>7</v>
      </c>
      <c r="D223" s="17">
        <v>2530</v>
      </c>
      <c r="E223" s="24">
        <v>0.11</v>
      </c>
      <c r="F223" s="48">
        <v>0.1</v>
      </c>
      <c r="G223" s="48">
        <v>0.1</v>
      </c>
      <c r="H223" s="48">
        <v>0.1</v>
      </c>
      <c r="I223" s="48">
        <v>0.09</v>
      </c>
      <c r="J223" s="48">
        <v>0.09</v>
      </c>
      <c r="K223" s="49"/>
      <c r="L223" s="49"/>
      <c r="M223" s="49"/>
      <c r="N223" s="49"/>
      <c r="O223" s="49"/>
      <c r="P223" s="49"/>
    </row>
    <row r="224" spans="1:16" ht="13.5">
      <c r="A224" s="12" t="s">
        <v>44</v>
      </c>
      <c r="B224" s="17">
        <f t="shared" si="5"/>
        <v>2531</v>
      </c>
      <c r="C224" s="12" t="s">
        <v>7</v>
      </c>
      <c r="D224" s="17">
        <v>2780</v>
      </c>
      <c r="E224" s="24">
        <v>0.12</v>
      </c>
      <c r="F224" s="48">
        <v>0.11</v>
      </c>
      <c r="G224" s="48">
        <v>0.11</v>
      </c>
      <c r="H224" s="48">
        <v>0.11</v>
      </c>
      <c r="I224" s="48">
        <v>0.1</v>
      </c>
      <c r="J224" s="48">
        <v>0.1</v>
      </c>
      <c r="K224" s="49"/>
      <c r="L224" s="49"/>
      <c r="M224" s="49"/>
      <c r="N224" s="49"/>
      <c r="O224" s="49"/>
      <c r="P224" s="49"/>
    </row>
    <row r="225" spans="1:16" ht="13.5">
      <c r="A225" s="12" t="s">
        <v>44</v>
      </c>
      <c r="B225" s="17">
        <f t="shared" si="5"/>
        <v>2781</v>
      </c>
      <c r="C225" s="12" t="s">
        <v>7</v>
      </c>
      <c r="D225" s="17">
        <v>3080</v>
      </c>
      <c r="E225" s="24">
        <v>0.13</v>
      </c>
      <c r="F225" s="48">
        <v>0.12</v>
      </c>
      <c r="G225" s="48">
        <v>0.12</v>
      </c>
      <c r="H225" s="48">
        <v>0.12</v>
      </c>
      <c r="I225" s="48">
        <v>0.11</v>
      </c>
      <c r="J225" s="48">
        <v>0.11</v>
      </c>
      <c r="K225" s="49"/>
      <c r="L225" s="49"/>
      <c r="M225" s="49"/>
      <c r="N225" s="49"/>
      <c r="O225" s="49"/>
      <c r="P225" s="49"/>
    </row>
    <row r="226" spans="1:16" ht="13.5">
      <c r="A226" s="12" t="s">
        <v>44</v>
      </c>
      <c r="B226" s="17">
        <f t="shared" si="5"/>
        <v>3081</v>
      </c>
      <c r="C226" s="12" t="s">
        <v>7</v>
      </c>
      <c r="D226" s="17">
        <v>3400</v>
      </c>
      <c r="E226" s="24">
        <v>0.14</v>
      </c>
      <c r="F226" s="48">
        <v>0.13</v>
      </c>
      <c r="G226" s="48">
        <v>0.13</v>
      </c>
      <c r="H226" s="48">
        <v>0.13</v>
      </c>
      <c r="I226" s="48">
        <v>0.12</v>
      </c>
      <c r="J226" s="48">
        <v>0.12</v>
      </c>
      <c r="K226" s="49"/>
      <c r="L226" s="49"/>
      <c r="M226" s="49"/>
      <c r="N226" s="49"/>
      <c r="O226" s="49"/>
      <c r="P226" s="49"/>
    </row>
    <row r="227" spans="1:16" ht="13.5">
      <c r="A227" s="12" t="s">
        <v>44</v>
      </c>
      <c r="B227" s="17">
        <f t="shared" si="5"/>
        <v>3401</v>
      </c>
      <c r="C227" s="12" t="s">
        <v>7</v>
      </c>
      <c r="D227" s="17">
        <v>3530</v>
      </c>
      <c r="E227" s="24">
        <v>0.15</v>
      </c>
      <c r="F227" s="48">
        <v>0.14</v>
      </c>
      <c r="G227" s="48">
        <v>0.14</v>
      </c>
      <c r="H227" s="48">
        <v>0.14</v>
      </c>
      <c r="I227" s="48">
        <v>0.14</v>
      </c>
      <c r="J227" s="48">
        <v>0.13</v>
      </c>
      <c r="K227" s="49"/>
      <c r="L227" s="49"/>
      <c r="M227" s="49"/>
      <c r="N227" s="49"/>
      <c r="O227" s="49"/>
      <c r="P227" s="49"/>
    </row>
    <row r="228" spans="1:16" ht="13.5">
      <c r="A228" s="12" t="s">
        <v>44</v>
      </c>
      <c r="B228" s="17">
        <f t="shared" si="5"/>
        <v>3531</v>
      </c>
      <c r="C228" s="12" t="s">
        <v>7</v>
      </c>
      <c r="D228" s="17">
        <v>3730</v>
      </c>
      <c r="E228" s="24">
        <v>0.16</v>
      </c>
      <c r="F228" s="48">
        <v>0.15</v>
      </c>
      <c r="G228" s="48">
        <v>0.15</v>
      </c>
      <c r="H228" s="48">
        <v>0.15</v>
      </c>
      <c r="I228" s="48">
        <v>0.15</v>
      </c>
      <c r="J228" s="48">
        <v>0.14</v>
      </c>
      <c r="K228" s="49"/>
      <c r="L228" s="49"/>
      <c r="M228" s="49"/>
      <c r="N228" s="49"/>
      <c r="O228" s="49"/>
      <c r="P228" s="49"/>
    </row>
    <row r="229" spans="1:16" ht="13.5">
      <c r="A229" s="12" t="s">
        <v>44</v>
      </c>
      <c r="B229" s="17">
        <f t="shared" si="5"/>
        <v>3731</v>
      </c>
      <c r="C229" s="12" t="s">
        <v>7</v>
      </c>
      <c r="D229" s="17">
        <v>4130</v>
      </c>
      <c r="E229" s="24">
        <v>0.17</v>
      </c>
      <c r="F229" s="48">
        <v>0.16</v>
      </c>
      <c r="G229" s="48">
        <v>0.16</v>
      </c>
      <c r="H229" s="48">
        <v>0.16</v>
      </c>
      <c r="I229" s="48">
        <v>0.16</v>
      </c>
      <c r="J229" s="48">
        <v>0.15</v>
      </c>
      <c r="K229" s="49"/>
      <c r="L229" s="49"/>
      <c r="M229" s="49"/>
      <c r="N229" s="49"/>
      <c r="O229" s="49"/>
      <c r="P229" s="49"/>
    </row>
    <row r="230" spans="1:16" ht="13.5">
      <c r="A230" s="12" t="s">
        <v>44</v>
      </c>
      <c r="B230" s="17">
        <f t="shared" si="5"/>
        <v>4131</v>
      </c>
      <c r="C230" s="12" t="s">
        <v>7</v>
      </c>
      <c r="D230" s="17">
        <v>4380</v>
      </c>
      <c r="E230" s="24">
        <v>0.18</v>
      </c>
      <c r="F230" s="48">
        <v>0.17</v>
      </c>
      <c r="G230" s="48">
        <v>0.17</v>
      </c>
      <c r="H230" s="48">
        <v>0.17</v>
      </c>
      <c r="I230" s="48">
        <v>0.17</v>
      </c>
      <c r="J230" s="48">
        <v>0.17</v>
      </c>
      <c r="K230" s="49"/>
      <c r="L230" s="49"/>
      <c r="M230" s="49"/>
      <c r="N230" s="49"/>
      <c r="O230" s="49"/>
      <c r="P230" s="49"/>
    </row>
    <row r="231" spans="1:16" ht="13.5">
      <c r="A231" s="12" t="s">
        <v>44</v>
      </c>
      <c r="B231" s="17">
        <f t="shared" si="5"/>
        <v>4381</v>
      </c>
      <c r="C231" s="12" t="s">
        <v>7</v>
      </c>
      <c r="D231" s="17">
        <v>4660</v>
      </c>
      <c r="E231" s="24">
        <v>0.19</v>
      </c>
      <c r="F231" s="48">
        <v>0.18</v>
      </c>
      <c r="G231" s="48">
        <v>0.18</v>
      </c>
      <c r="H231" s="48">
        <v>0.18</v>
      </c>
      <c r="I231" s="48">
        <v>0.18</v>
      </c>
      <c r="J231" s="48">
        <v>0.18</v>
      </c>
      <c r="K231" s="49"/>
      <c r="L231" s="49"/>
      <c r="M231" s="49"/>
      <c r="N231" s="49"/>
      <c r="O231" s="49"/>
      <c r="P231" s="49"/>
    </row>
    <row r="232" spans="1:16" ht="13.5">
      <c r="A232" s="12" t="s">
        <v>44</v>
      </c>
      <c r="B232" s="17">
        <f t="shared" si="5"/>
        <v>4661</v>
      </c>
      <c r="C232" s="12" t="s">
        <v>7</v>
      </c>
      <c r="D232" s="17">
        <v>4940</v>
      </c>
      <c r="E232" s="24">
        <v>0.2</v>
      </c>
      <c r="F232" s="48">
        <v>0.19</v>
      </c>
      <c r="G232" s="48">
        <v>0.19</v>
      </c>
      <c r="H232" s="48">
        <v>0.19</v>
      </c>
      <c r="I232" s="48">
        <v>0.19</v>
      </c>
      <c r="J232" s="48">
        <v>0.19</v>
      </c>
      <c r="K232" s="49"/>
      <c r="L232" s="49"/>
      <c r="M232" s="49"/>
      <c r="N232" s="49"/>
      <c r="O232" s="49"/>
      <c r="P232" s="49"/>
    </row>
    <row r="233" spans="1:16" ht="13.5">
      <c r="A233" s="12" t="s">
        <v>44</v>
      </c>
      <c r="B233" s="17">
        <f t="shared" si="5"/>
        <v>4941</v>
      </c>
      <c r="C233" s="12" t="s">
        <v>7</v>
      </c>
      <c r="D233" s="17">
        <v>5340</v>
      </c>
      <c r="E233" s="24">
        <v>0.21</v>
      </c>
      <c r="F233" s="48">
        <v>0.2</v>
      </c>
      <c r="G233" s="48">
        <v>0.2</v>
      </c>
      <c r="H233" s="48">
        <v>0.2</v>
      </c>
      <c r="I233" s="48">
        <v>0.2</v>
      </c>
      <c r="J233" s="48">
        <v>0.2</v>
      </c>
      <c r="K233" s="49"/>
      <c r="L233" s="49"/>
      <c r="M233" s="49"/>
      <c r="N233" s="49"/>
      <c r="O233" s="49"/>
      <c r="P233" s="49"/>
    </row>
    <row r="234" spans="1:16" ht="13.5">
      <c r="A234" s="12" t="s">
        <v>44</v>
      </c>
      <c r="B234" s="17">
        <f t="shared" si="5"/>
        <v>5341</v>
      </c>
      <c r="C234" s="12" t="s">
        <v>7</v>
      </c>
      <c r="D234" s="17">
        <v>5750</v>
      </c>
      <c r="E234" s="24">
        <v>0.22</v>
      </c>
      <c r="F234" s="48">
        <v>0.21</v>
      </c>
      <c r="G234" s="48">
        <v>0.21</v>
      </c>
      <c r="H234" s="48">
        <v>0.21</v>
      </c>
      <c r="I234" s="48">
        <v>0.21</v>
      </c>
      <c r="J234" s="48">
        <v>0.21</v>
      </c>
      <c r="K234" s="49"/>
      <c r="L234" s="49"/>
      <c r="M234" s="49"/>
      <c r="N234" s="49"/>
      <c r="O234" s="49"/>
      <c r="P234" s="49"/>
    </row>
    <row r="235" spans="1:16" ht="13.5">
      <c r="A235" s="12" t="s">
        <v>44</v>
      </c>
      <c r="B235" s="17">
        <f t="shared" si="5"/>
        <v>5751</v>
      </c>
      <c r="C235" s="12" t="s">
        <v>7</v>
      </c>
      <c r="D235" s="17">
        <v>6450</v>
      </c>
      <c r="E235" s="24">
        <v>0.23</v>
      </c>
      <c r="F235" s="48">
        <v>0.22</v>
      </c>
      <c r="G235" s="48">
        <v>0.22</v>
      </c>
      <c r="H235" s="48">
        <v>0.22</v>
      </c>
      <c r="I235" s="48">
        <v>0.22</v>
      </c>
      <c r="J235" s="48">
        <v>0.22</v>
      </c>
      <c r="K235" s="49"/>
      <c r="L235" s="49"/>
      <c r="M235" s="49"/>
      <c r="N235" s="49"/>
      <c r="O235" s="49"/>
      <c r="P235" s="49"/>
    </row>
    <row r="236" spans="1:16" ht="13.5">
      <c r="A236" s="12" t="s">
        <v>44</v>
      </c>
      <c r="B236" s="17">
        <f t="shared" si="5"/>
        <v>6451</v>
      </c>
      <c r="C236" s="12" t="s">
        <v>7</v>
      </c>
      <c r="D236" s="17">
        <v>6900</v>
      </c>
      <c r="E236" s="24">
        <v>0.24</v>
      </c>
      <c r="F236" s="48">
        <v>0.23</v>
      </c>
      <c r="G236" s="48">
        <v>0.23</v>
      </c>
      <c r="H236" s="48">
        <v>0.23</v>
      </c>
      <c r="I236" s="48">
        <v>0.23</v>
      </c>
      <c r="J236" s="48">
        <v>0.23</v>
      </c>
      <c r="K236" s="49"/>
      <c r="L236" s="49"/>
      <c r="M236" s="49"/>
      <c r="N236" s="49"/>
      <c r="O236" s="49"/>
      <c r="P236" s="49"/>
    </row>
    <row r="237" spans="1:16" ht="13.5">
      <c r="A237" s="12" t="s">
        <v>44</v>
      </c>
      <c r="B237" s="17">
        <f t="shared" si="5"/>
        <v>6901</v>
      </c>
      <c r="C237" s="12" t="s">
        <v>7</v>
      </c>
      <c r="D237" s="17">
        <v>7450</v>
      </c>
      <c r="E237" s="24">
        <v>0.25</v>
      </c>
      <c r="F237" s="48">
        <v>0.24</v>
      </c>
      <c r="G237" s="48">
        <v>0.24</v>
      </c>
      <c r="H237" s="48">
        <v>0.24</v>
      </c>
      <c r="I237" s="48">
        <v>0.24</v>
      </c>
      <c r="J237" s="48">
        <v>0.24</v>
      </c>
      <c r="K237" s="49"/>
      <c r="L237" s="49"/>
      <c r="M237" s="49"/>
      <c r="N237" s="49"/>
      <c r="O237" s="49"/>
      <c r="P237" s="49"/>
    </row>
    <row r="238" spans="1:16" ht="13.5">
      <c r="A238" s="12" t="s">
        <v>44</v>
      </c>
      <c r="B238" s="17">
        <f t="shared" si="5"/>
        <v>7451</v>
      </c>
      <c r="C238" s="12" t="s">
        <v>7</v>
      </c>
      <c r="D238" s="17">
        <v>8100</v>
      </c>
      <c r="E238" s="24">
        <v>0.26</v>
      </c>
      <c r="F238" s="48">
        <v>0.25</v>
      </c>
      <c r="G238" s="48">
        <v>0.25</v>
      </c>
      <c r="H238" s="48">
        <v>0.25</v>
      </c>
      <c r="I238" s="48">
        <v>0.25</v>
      </c>
      <c r="J238" s="48">
        <v>0.25</v>
      </c>
      <c r="K238" s="49"/>
      <c r="L238" s="49"/>
      <c r="M238" s="49"/>
      <c r="N238" s="49"/>
      <c r="O238" s="49"/>
      <c r="P238" s="49"/>
    </row>
    <row r="239" spans="1:16" ht="13.5">
      <c r="A239" s="12" t="s">
        <v>44</v>
      </c>
      <c r="B239" s="17">
        <f t="shared" si="5"/>
        <v>8101</v>
      </c>
      <c r="C239" s="12" t="s">
        <v>7</v>
      </c>
      <c r="D239" s="17">
        <v>8850</v>
      </c>
      <c r="E239" s="24">
        <v>0.27</v>
      </c>
      <c r="F239" s="48">
        <v>0.26</v>
      </c>
      <c r="G239" s="48">
        <v>0.26</v>
      </c>
      <c r="H239" s="48">
        <v>0.26</v>
      </c>
      <c r="I239" s="48">
        <v>0.26</v>
      </c>
      <c r="J239" s="48">
        <v>0.26</v>
      </c>
      <c r="K239" s="49"/>
      <c r="L239" s="49"/>
      <c r="M239" s="49"/>
      <c r="N239" s="49"/>
      <c r="O239" s="49"/>
      <c r="P239" s="49"/>
    </row>
    <row r="240" spans="1:16" ht="13.5">
      <c r="A240" s="12" t="s">
        <v>44</v>
      </c>
      <c r="B240" s="17">
        <f t="shared" si="5"/>
        <v>8851</v>
      </c>
      <c r="C240" s="12" t="s">
        <v>7</v>
      </c>
      <c r="D240" s="17">
        <v>9550</v>
      </c>
      <c r="E240" s="24">
        <v>0.28</v>
      </c>
      <c r="F240" s="48">
        <v>0.27</v>
      </c>
      <c r="G240" s="25">
        <v>0.27</v>
      </c>
      <c r="H240" s="25">
        <v>0.27</v>
      </c>
      <c r="I240" s="25">
        <v>0.27</v>
      </c>
      <c r="J240" s="25">
        <v>0.27</v>
      </c>
      <c r="K240" s="49"/>
      <c r="L240" s="49"/>
      <c r="M240" s="49"/>
      <c r="N240" s="49"/>
      <c r="O240" s="49"/>
      <c r="P240" s="49"/>
    </row>
    <row r="241" spans="1:10" ht="13.5">
      <c r="A241" s="41" t="s">
        <v>8</v>
      </c>
      <c r="B241" s="17">
        <f t="shared" si="5"/>
        <v>9551</v>
      </c>
      <c r="C241" s="41" t="s">
        <v>8</v>
      </c>
      <c r="D241" s="19" t="s">
        <v>47</v>
      </c>
      <c r="E241" s="42">
        <v>0.29</v>
      </c>
      <c r="F241" s="28">
        <v>0.28</v>
      </c>
      <c r="G241" s="43">
        <v>0.28</v>
      </c>
      <c r="H241" s="43">
        <v>0.28</v>
      </c>
      <c r="I241" s="43">
        <v>0.28</v>
      </c>
      <c r="J241" s="43">
        <v>0.28</v>
      </c>
    </row>
    <row r="242" spans="1:7" ht="12.75">
      <c r="A242" s="50"/>
      <c r="B242" s="51"/>
      <c r="C242" s="50"/>
      <c r="D242" s="51"/>
      <c r="E242" s="51"/>
      <c r="F242" s="51"/>
      <c r="G242" s="51"/>
    </row>
    <row r="243" spans="1:7" ht="12.75">
      <c r="A243" s="51"/>
      <c r="B243" s="51"/>
      <c r="C243" s="51"/>
      <c r="D243" s="51"/>
      <c r="E243" s="51"/>
      <c r="F243" s="51"/>
      <c r="G243" s="51"/>
    </row>
    <row r="244" spans="1:7" ht="12.75">
      <c r="A244" s="51"/>
      <c r="B244" s="52"/>
      <c r="C244" s="51"/>
      <c r="D244" s="52"/>
      <c r="E244" s="51"/>
      <c r="F244" s="51"/>
      <c r="G244" s="51"/>
    </row>
    <row r="245" spans="1:7" ht="12.75">
      <c r="A245" s="53"/>
      <c r="B245" s="54"/>
      <c r="C245" s="53"/>
      <c r="D245" s="54"/>
      <c r="E245" s="54"/>
      <c r="F245" s="54"/>
      <c r="G245" s="54"/>
    </row>
    <row r="246" spans="1:7" ht="15.75">
      <c r="A246" s="51"/>
      <c r="B246" s="52"/>
      <c r="C246" s="51"/>
      <c r="D246" s="52"/>
      <c r="E246" s="51"/>
      <c r="F246" s="51"/>
      <c r="G246" s="55"/>
    </row>
    <row r="247" spans="1:7" ht="12.75">
      <c r="A247" s="51"/>
      <c r="B247" s="52"/>
      <c r="C247" s="51"/>
      <c r="D247" s="52"/>
      <c r="E247" s="51"/>
      <c r="F247" s="51"/>
      <c r="G247" s="51"/>
    </row>
    <row r="248" spans="1:7" ht="22.5" customHeight="1">
      <c r="A248" s="56"/>
      <c r="B248" s="56"/>
      <c r="C248" s="56"/>
      <c r="D248" s="56"/>
      <c r="E248" s="57"/>
      <c r="F248" s="58"/>
      <c r="G248" s="57"/>
    </row>
    <row r="249" spans="1:7" ht="12.75">
      <c r="A249" s="56"/>
      <c r="B249" s="56"/>
      <c r="C249" s="56"/>
      <c r="D249" s="56"/>
      <c r="E249" s="58"/>
      <c r="F249" s="58"/>
      <c r="G249" s="58"/>
    </row>
    <row r="250" spans="1:7" ht="27.75" customHeight="1">
      <c r="A250" s="56"/>
      <c r="B250" s="56"/>
      <c r="C250" s="56"/>
      <c r="D250" s="56"/>
      <c r="E250" s="58"/>
      <c r="F250" s="58"/>
      <c r="G250" s="58"/>
    </row>
    <row r="251" spans="1:7" ht="12.75">
      <c r="A251" s="51"/>
      <c r="B251" s="52"/>
      <c r="C251" s="51"/>
      <c r="D251" s="52"/>
      <c r="E251" s="51"/>
      <c r="F251" s="51"/>
      <c r="G251" s="51"/>
    </row>
    <row r="252" spans="1:7" ht="13.5">
      <c r="A252" s="59"/>
      <c r="B252" s="60"/>
      <c r="C252" s="59"/>
      <c r="D252" s="60"/>
      <c r="E252" s="61"/>
      <c r="F252" s="61"/>
      <c r="G252" s="62"/>
    </row>
    <row r="253" spans="1:7" ht="13.5">
      <c r="A253" s="59"/>
      <c r="B253" s="63"/>
      <c r="C253" s="59"/>
      <c r="D253" s="63"/>
      <c r="E253" s="61"/>
      <c r="F253" s="61"/>
      <c r="G253" s="62"/>
    </row>
    <row r="254" spans="1:7" ht="13.5">
      <c r="A254" s="59"/>
      <c r="B254" s="63"/>
      <c r="C254" s="59"/>
      <c r="D254" s="63"/>
      <c r="E254" s="61"/>
      <c r="F254" s="61"/>
      <c r="G254" s="62"/>
    </row>
    <row r="255" spans="1:7" ht="13.5">
      <c r="A255" s="59"/>
      <c r="B255" s="63"/>
      <c r="C255" s="59"/>
      <c r="D255" s="63"/>
      <c r="E255" s="61"/>
      <c r="F255" s="61"/>
      <c r="G255" s="62"/>
    </row>
    <row r="256" spans="1:7" ht="13.5">
      <c r="A256" s="59"/>
      <c r="B256" s="63"/>
      <c r="C256" s="59"/>
      <c r="D256" s="63"/>
      <c r="E256" s="61"/>
      <c r="F256" s="61"/>
      <c r="G256" s="62"/>
    </row>
    <row r="257" spans="1:7" ht="13.5">
      <c r="A257" s="59"/>
      <c r="B257" s="63"/>
      <c r="C257" s="59"/>
      <c r="D257" s="63"/>
      <c r="E257" s="61"/>
      <c r="F257" s="61"/>
      <c r="G257" s="62"/>
    </row>
    <row r="258" spans="1:7" ht="13.5">
      <c r="A258" s="59"/>
      <c r="B258" s="63"/>
      <c r="C258" s="59"/>
      <c r="D258" s="63"/>
      <c r="E258" s="61"/>
      <c r="F258" s="61"/>
      <c r="G258" s="62"/>
    </row>
    <row r="259" spans="1:7" ht="13.5">
      <c r="A259" s="59"/>
      <c r="B259" s="63"/>
      <c r="C259" s="59"/>
      <c r="D259" s="63"/>
      <c r="E259" s="61"/>
      <c r="F259" s="61"/>
      <c r="G259" s="62"/>
    </row>
    <row r="260" spans="1:7" ht="13.5">
      <c r="A260" s="59"/>
      <c r="B260" s="63"/>
      <c r="C260" s="59"/>
      <c r="D260" s="63"/>
      <c r="E260" s="61"/>
      <c r="F260" s="61"/>
      <c r="G260" s="62"/>
    </row>
    <row r="261" spans="1:7" ht="13.5">
      <c r="A261" s="59"/>
      <c r="B261" s="63"/>
      <c r="C261" s="59"/>
      <c r="D261" s="63"/>
      <c r="E261" s="61"/>
      <c r="F261" s="61"/>
      <c r="G261" s="62"/>
    </row>
    <row r="262" spans="1:7" ht="13.5">
      <c r="A262" s="59"/>
      <c r="B262" s="63"/>
      <c r="C262" s="59"/>
      <c r="D262" s="63"/>
      <c r="E262" s="61"/>
      <c r="F262" s="61"/>
      <c r="G262" s="62"/>
    </row>
    <row r="263" spans="1:7" ht="13.5">
      <c r="A263" s="59"/>
      <c r="B263" s="63"/>
      <c r="C263" s="59"/>
      <c r="D263" s="63"/>
      <c r="E263" s="61"/>
      <c r="F263" s="61"/>
      <c r="G263" s="62"/>
    </row>
    <row r="264" spans="1:7" ht="13.5">
      <c r="A264" s="59"/>
      <c r="B264" s="63"/>
      <c r="C264" s="59"/>
      <c r="D264" s="63"/>
      <c r="E264" s="61"/>
      <c r="F264" s="61"/>
      <c r="G264" s="62"/>
    </row>
    <row r="265" spans="1:7" ht="13.5">
      <c r="A265" s="59"/>
      <c r="B265" s="63"/>
      <c r="C265" s="59"/>
      <c r="D265" s="63"/>
      <c r="E265" s="61"/>
      <c r="F265" s="61"/>
      <c r="G265" s="62"/>
    </row>
    <row r="266" spans="1:7" ht="13.5">
      <c r="A266" s="59"/>
      <c r="B266" s="63"/>
      <c r="C266" s="59"/>
      <c r="D266" s="63"/>
      <c r="E266" s="61"/>
      <c r="F266" s="61"/>
      <c r="G266" s="62"/>
    </row>
    <row r="267" spans="1:7" ht="13.5">
      <c r="A267" s="59"/>
      <c r="B267" s="63"/>
      <c r="C267" s="59"/>
      <c r="D267" s="63"/>
      <c r="E267" s="61"/>
      <c r="F267" s="61"/>
      <c r="G267" s="62"/>
    </row>
    <row r="268" spans="1:7" ht="13.5">
      <c r="A268" s="59"/>
      <c r="B268" s="63"/>
      <c r="C268" s="59"/>
      <c r="D268" s="63"/>
      <c r="E268" s="61"/>
      <c r="F268" s="61"/>
      <c r="G268" s="62"/>
    </row>
    <row r="269" spans="1:7" ht="13.5">
      <c r="A269" s="59"/>
      <c r="B269" s="63"/>
      <c r="C269" s="59"/>
      <c r="D269" s="63"/>
      <c r="E269" s="61"/>
      <c r="F269" s="61"/>
      <c r="G269" s="62"/>
    </row>
    <row r="270" spans="1:7" ht="13.5">
      <c r="A270" s="59"/>
      <c r="B270" s="63"/>
      <c r="C270" s="59"/>
      <c r="D270" s="63"/>
      <c r="E270" s="61"/>
      <c r="F270" s="61"/>
      <c r="G270" s="62"/>
    </row>
    <row r="271" spans="1:7" ht="13.5">
      <c r="A271" s="59"/>
      <c r="B271" s="63"/>
      <c r="C271" s="59"/>
      <c r="D271" s="63"/>
      <c r="E271" s="61"/>
      <c r="F271" s="61"/>
      <c r="G271" s="62"/>
    </row>
    <row r="272" spans="1:7" ht="13.5">
      <c r="A272" s="59"/>
      <c r="B272" s="63"/>
      <c r="C272" s="59"/>
      <c r="D272" s="63"/>
      <c r="E272" s="61"/>
      <c r="F272" s="61"/>
      <c r="G272" s="62"/>
    </row>
    <row r="273" spans="1:7" ht="13.5">
      <c r="A273" s="59"/>
      <c r="B273" s="63"/>
      <c r="C273" s="59"/>
      <c r="D273" s="63"/>
      <c r="E273" s="61"/>
      <c r="F273" s="61"/>
      <c r="G273" s="62"/>
    </row>
    <row r="274" spans="1:7" ht="13.5">
      <c r="A274" s="59"/>
      <c r="B274" s="63"/>
      <c r="C274" s="59"/>
      <c r="D274" s="63"/>
      <c r="E274" s="61"/>
      <c r="F274" s="61"/>
      <c r="G274" s="62"/>
    </row>
    <row r="275" spans="1:7" ht="13.5">
      <c r="A275" s="59"/>
      <c r="B275" s="63"/>
      <c r="C275" s="59"/>
      <c r="D275" s="63"/>
      <c r="E275" s="61"/>
      <c r="F275" s="61"/>
      <c r="G275" s="62"/>
    </row>
    <row r="276" spans="1:7" ht="13.5">
      <c r="A276" s="59"/>
      <c r="B276" s="63"/>
      <c r="C276" s="59"/>
      <c r="D276" s="63"/>
      <c r="E276" s="61"/>
      <c r="F276" s="61"/>
      <c r="G276" s="62"/>
    </row>
    <row r="277" spans="1:7" ht="13.5">
      <c r="A277" s="59"/>
      <c r="B277" s="63"/>
      <c r="C277" s="59"/>
      <c r="D277" s="63"/>
      <c r="E277" s="61"/>
      <c r="F277" s="61"/>
      <c r="G277" s="62"/>
    </row>
    <row r="278" spans="1:7" ht="13.5">
      <c r="A278" s="59"/>
      <c r="B278" s="63"/>
      <c r="C278" s="59"/>
      <c r="D278" s="63"/>
      <c r="E278" s="61"/>
      <c r="F278" s="61"/>
      <c r="G278" s="62"/>
    </row>
    <row r="279" spans="1:7" ht="13.5">
      <c r="A279" s="59"/>
      <c r="B279" s="63"/>
      <c r="C279" s="59"/>
      <c r="D279" s="63"/>
      <c r="E279" s="61"/>
      <c r="F279" s="61"/>
      <c r="G279" s="62"/>
    </row>
    <row r="280" spans="1:7" ht="13.5">
      <c r="A280" s="44"/>
      <c r="B280" s="17"/>
      <c r="C280" s="44"/>
      <c r="D280" s="17"/>
      <c r="E280" s="61"/>
      <c r="F280" s="61"/>
      <c r="G280" s="35"/>
    </row>
    <row r="281" spans="1:7" ht="13.5">
      <c r="A281" s="44"/>
      <c r="B281" s="17"/>
      <c r="C281" s="44"/>
      <c r="D281" s="17"/>
      <c r="E281" s="61"/>
      <c r="F281" s="61"/>
      <c r="G281" s="35"/>
    </row>
    <row r="282" spans="1:7" ht="13.5">
      <c r="A282" s="44"/>
      <c r="B282" s="17"/>
      <c r="C282" s="44"/>
      <c r="D282" s="17"/>
      <c r="E282" s="61"/>
      <c r="F282" s="61"/>
      <c r="G282" s="35"/>
    </row>
    <row r="283" spans="1:7" ht="13.5">
      <c r="A283" s="44"/>
      <c r="B283" s="17"/>
      <c r="C283" s="44"/>
      <c r="D283" s="17"/>
      <c r="E283" s="61"/>
      <c r="F283" s="61"/>
      <c r="G283" s="35"/>
    </row>
    <row r="284" spans="1:7" ht="13.5">
      <c r="A284" s="44"/>
      <c r="B284" s="17"/>
      <c r="C284" s="44"/>
      <c r="D284" s="17"/>
      <c r="E284" s="61"/>
      <c r="F284" s="61"/>
      <c r="G284" s="35"/>
    </row>
    <row r="285" spans="1:7" ht="13.5">
      <c r="A285" s="44"/>
      <c r="B285" s="17"/>
      <c r="C285" s="44"/>
      <c r="D285" s="17"/>
      <c r="E285" s="61"/>
      <c r="F285" s="61"/>
      <c r="G285" s="35"/>
    </row>
    <row r="286" spans="1:7" ht="12.75">
      <c r="A286" s="64"/>
      <c r="B286" s="64"/>
      <c r="C286" s="64"/>
      <c r="D286" s="64"/>
      <c r="E286" s="64"/>
      <c r="F286" s="64"/>
      <c r="G286" s="64"/>
    </row>
    <row r="287" spans="1:7" ht="12.75">
      <c r="A287" s="171"/>
      <c r="B287" s="171"/>
      <c r="C287" s="171"/>
      <c r="D287" s="172"/>
      <c r="E287" s="172"/>
      <c r="F287" s="172"/>
      <c r="G287" s="172"/>
    </row>
    <row r="288" spans="1:7" ht="12.75">
      <c r="A288" s="172"/>
      <c r="B288" s="172"/>
      <c r="C288" s="172"/>
      <c r="D288" s="172"/>
      <c r="E288" s="172"/>
      <c r="F288" s="172"/>
      <c r="G288" s="172"/>
    </row>
    <row r="289" spans="1:7" ht="12.75">
      <c r="A289" s="64"/>
      <c r="B289" s="64"/>
      <c r="C289" s="64"/>
      <c r="D289" s="64"/>
      <c r="E289" s="64"/>
      <c r="F289" s="64"/>
      <c r="G289" s="64"/>
    </row>
    <row r="290" spans="1:7" ht="12.75">
      <c r="A290" s="53"/>
      <c r="B290" s="54"/>
      <c r="C290" s="53"/>
      <c r="D290" s="54"/>
      <c r="E290" s="54"/>
      <c r="F290" s="54"/>
      <c r="G290" s="54"/>
    </row>
    <row r="291" spans="1:7" ht="12.75">
      <c r="A291" s="65"/>
      <c r="B291" s="54"/>
      <c r="C291" s="65"/>
      <c r="D291" s="54"/>
      <c r="E291" s="54"/>
      <c r="F291" s="54"/>
      <c r="G291" s="54"/>
    </row>
    <row r="292" spans="1:7" ht="12.75">
      <c r="A292" s="173"/>
      <c r="B292" s="173"/>
      <c r="C292" s="173"/>
      <c r="D292" s="173"/>
      <c r="E292" s="173"/>
      <c r="F292" s="173"/>
      <c r="G292" s="173"/>
    </row>
    <row r="293" spans="1:7" ht="12.75">
      <c r="A293" s="64"/>
      <c r="B293" s="66"/>
      <c r="C293" s="64"/>
      <c r="D293" s="66"/>
      <c r="E293" s="64"/>
      <c r="F293" s="64"/>
      <c r="G293" s="64"/>
    </row>
    <row r="294" spans="1:7" ht="12.75">
      <c r="A294" s="168"/>
      <c r="B294" s="168"/>
      <c r="C294" s="168"/>
      <c r="D294" s="168"/>
      <c r="E294" s="170"/>
      <c r="F294" s="169"/>
      <c r="G294" s="170"/>
    </row>
    <row r="295" spans="1:7" ht="23.25" customHeight="1">
      <c r="A295" s="168"/>
      <c r="B295" s="168"/>
      <c r="C295" s="168"/>
      <c r="D295" s="168"/>
      <c r="E295" s="169"/>
      <c r="F295" s="169"/>
      <c r="G295" s="169"/>
    </row>
    <row r="296" spans="1:7" ht="18" customHeight="1">
      <c r="A296" s="168"/>
      <c r="B296" s="168"/>
      <c r="C296" s="168"/>
      <c r="D296" s="168"/>
      <c r="E296" s="169"/>
      <c r="F296" s="169"/>
      <c r="G296" s="169"/>
    </row>
    <row r="297" spans="1:7" ht="12.75">
      <c r="A297" s="64"/>
      <c r="B297" s="66"/>
      <c r="C297" s="64"/>
      <c r="D297" s="66"/>
      <c r="E297" s="64"/>
      <c r="F297" s="64"/>
      <c r="G297" s="64"/>
    </row>
    <row r="298" spans="1:7" ht="13.5">
      <c r="A298" s="44"/>
      <c r="B298" s="17"/>
      <c r="C298" s="44"/>
      <c r="D298" s="17"/>
      <c r="E298" s="35"/>
      <c r="F298" s="35"/>
      <c r="G298" s="35"/>
    </row>
    <row r="299" spans="1:7" ht="13.5">
      <c r="A299" s="44"/>
      <c r="B299" s="17"/>
      <c r="C299" s="44"/>
      <c r="D299" s="17"/>
      <c r="E299" s="35"/>
      <c r="F299" s="35"/>
      <c r="G299" s="35"/>
    </row>
    <row r="300" spans="1:7" ht="13.5">
      <c r="A300" s="44"/>
      <c r="B300" s="17"/>
      <c r="C300" s="44"/>
      <c r="D300" s="17"/>
      <c r="E300" s="35"/>
      <c r="F300" s="35"/>
      <c r="G300" s="35"/>
    </row>
    <row r="301" spans="1:7" ht="13.5">
      <c r="A301" s="44"/>
      <c r="B301" s="17"/>
      <c r="C301" s="44"/>
      <c r="D301" s="17"/>
      <c r="E301" s="35"/>
      <c r="F301" s="35"/>
      <c r="G301" s="35"/>
    </row>
    <row r="302" spans="1:7" ht="13.5">
      <c r="A302" s="44"/>
      <c r="B302" s="17"/>
      <c r="C302" s="44"/>
      <c r="D302" s="17"/>
      <c r="E302" s="35"/>
      <c r="F302" s="35"/>
      <c r="G302" s="35"/>
    </row>
    <row r="303" spans="1:7" ht="13.5">
      <c r="A303" s="44"/>
      <c r="B303" s="17"/>
      <c r="C303" s="44"/>
      <c r="D303" s="17"/>
      <c r="E303" s="35"/>
      <c r="F303" s="35"/>
      <c r="G303" s="35"/>
    </row>
    <row r="304" spans="1:7" ht="13.5">
      <c r="A304" s="44"/>
      <c r="B304" s="17"/>
      <c r="C304" s="44"/>
      <c r="D304" s="17"/>
      <c r="E304" s="35"/>
      <c r="F304" s="35"/>
      <c r="G304" s="35"/>
    </row>
    <row r="305" spans="1:7" ht="13.5">
      <c r="A305" s="44"/>
      <c r="B305" s="17"/>
      <c r="C305" s="44"/>
      <c r="D305" s="17"/>
      <c r="E305" s="35"/>
      <c r="F305" s="35"/>
      <c r="G305" s="35"/>
    </row>
    <row r="306" spans="1:7" ht="13.5">
      <c r="A306" s="44"/>
      <c r="B306" s="17"/>
      <c r="C306" s="44"/>
      <c r="D306" s="17"/>
      <c r="E306" s="35"/>
      <c r="F306" s="35"/>
      <c r="G306" s="35"/>
    </row>
    <row r="307" spans="1:7" ht="13.5">
      <c r="A307" s="44"/>
      <c r="B307" s="17"/>
      <c r="C307" s="44"/>
      <c r="D307" s="17"/>
      <c r="E307" s="35"/>
      <c r="F307" s="35"/>
      <c r="G307" s="35"/>
    </row>
    <row r="308" spans="1:7" ht="13.5">
      <c r="A308" s="44"/>
      <c r="B308" s="17"/>
      <c r="C308" s="44"/>
      <c r="D308" s="17"/>
      <c r="E308" s="35"/>
      <c r="F308" s="35"/>
      <c r="G308" s="35"/>
    </row>
    <row r="309" spans="1:7" ht="13.5">
      <c r="A309" s="44"/>
      <c r="B309" s="17"/>
      <c r="C309" s="44"/>
      <c r="D309" s="17"/>
      <c r="E309" s="35"/>
      <c r="F309" s="35"/>
      <c r="G309" s="35"/>
    </row>
    <row r="310" spans="1:7" ht="13.5">
      <c r="A310" s="44"/>
      <c r="B310" s="17"/>
      <c r="C310" s="44"/>
      <c r="D310" s="17"/>
      <c r="E310" s="35"/>
      <c r="F310" s="35"/>
      <c r="G310" s="35"/>
    </row>
    <row r="311" spans="1:7" ht="13.5">
      <c r="A311" s="44"/>
      <c r="B311" s="17"/>
      <c r="C311" s="44"/>
      <c r="D311" s="17"/>
      <c r="E311" s="35"/>
      <c r="F311" s="35"/>
      <c r="G311" s="35"/>
    </row>
    <row r="312" spans="1:7" ht="13.5">
      <c r="A312" s="44"/>
      <c r="B312" s="17"/>
      <c r="C312" s="44"/>
      <c r="D312" s="17"/>
      <c r="E312" s="35"/>
      <c r="F312" s="35"/>
      <c r="G312" s="35"/>
    </row>
    <row r="313" spans="1:7" ht="13.5">
      <c r="A313" s="44"/>
      <c r="B313" s="17"/>
      <c r="C313" s="44"/>
      <c r="D313" s="17"/>
      <c r="E313" s="35"/>
      <c r="F313" s="35"/>
      <c r="G313" s="35"/>
    </row>
    <row r="314" spans="1:7" ht="13.5">
      <c r="A314" s="44"/>
      <c r="B314" s="17"/>
      <c r="C314" s="44"/>
      <c r="D314" s="17"/>
      <c r="E314" s="35"/>
      <c r="F314" s="35"/>
      <c r="G314" s="35"/>
    </row>
    <row r="315" spans="1:7" ht="13.5">
      <c r="A315" s="44"/>
      <c r="B315" s="17"/>
      <c r="C315" s="44"/>
      <c r="D315" s="17"/>
      <c r="E315" s="35"/>
      <c r="F315" s="35"/>
      <c r="G315" s="35"/>
    </row>
    <row r="316" spans="1:7" ht="13.5">
      <c r="A316" s="44"/>
      <c r="B316" s="17"/>
      <c r="C316" s="44"/>
      <c r="D316" s="17"/>
      <c r="E316" s="35"/>
      <c r="F316" s="35"/>
      <c r="G316" s="35"/>
    </row>
    <row r="317" spans="1:7" ht="13.5">
      <c r="A317" s="67"/>
      <c r="B317" s="68"/>
      <c r="C317" s="67"/>
      <c r="D317" s="68"/>
      <c r="E317" s="36"/>
      <c r="F317" s="36"/>
      <c r="G317" s="36"/>
    </row>
    <row r="318" spans="1:7" ht="12.75">
      <c r="A318" s="64"/>
      <c r="B318" s="64"/>
      <c r="C318" s="64"/>
      <c r="D318" s="64"/>
      <c r="E318" s="64"/>
      <c r="F318" s="64"/>
      <c r="G318" s="64"/>
    </row>
    <row r="319" spans="1:7" ht="12.75">
      <c r="A319" s="64"/>
      <c r="B319" s="64"/>
      <c r="C319" s="64"/>
      <c r="D319" s="64"/>
      <c r="E319" s="64"/>
      <c r="F319" s="64"/>
      <c r="G319" s="64"/>
    </row>
    <row r="320" spans="1:7" ht="12.75">
      <c r="A320" s="53"/>
      <c r="B320" s="54"/>
      <c r="C320" s="53"/>
      <c r="D320" s="54"/>
      <c r="E320" s="54"/>
      <c r="F320" s="54"/>
      <c r="G320" s="54"/>
    </row>
    <row r="321" spans="1:7" ht="12.75">
      <c r="A321" s="65"/>
      <c r="B321" s="54"/>
      <c r="C321" s="65"/>
      <c r="D321" s="54"/>
      <c r="E321" s="54"/>
      <c r="F321" s="54"/>
      <c r="G321" s="54"/>
    </row>
    <row r="322" spans="1:7" ht="15.75">
      <c r="A322" s="64"/>
      <c r="B322" s="66"/>
      <c r="C322" s="64"/>
      <c r="D322" s="66"/>
      <c r="E322" s="64"/>
      <c r="F322" s="64"/>
      <c r="G322" s="55"/>
    </row>
    <row r="323" spans="1:7" ht="12.75">
      <c r="A323" s="64"/>
      <c r="B323" s="66"/>
      <c r="C323" s="64"/>
      <c r="D323" s="66"/>
      <c r="E323" s="64"/>
      <c r="F323" s="64"/>
      <c r="G323" s="64"/>
    </row>
    <row r="324" spans="1:7" ht="12.75">
      <c r="A324" s="168"/>
      <c r="B324" s="168"/>
      <c r="C324" s="168"/>
      <c r="D324" s="169"/>
      <c r="E324" s="170"/>
      <c r="F324" s="169"/>
      <c r="G324" s="170"/>
    </row>
    <row r="325" spans="1:7" ht="22.5" customHeight="1">
      <c r="A325" s="168"/>
      <c r="B325" s="168"/>
      <c r="C325" s="168"/>
      <c r="D325" s="169"/>
      <c r="E325" s="169"/>
      <c r="F325" s="169"/>
      <c r="G325" s="169"/>
    </row>
    <row r="326" spans="1:7" ht="19.5" customHeight="1">
      <c r="A326" s="168"/>
      <c r="B326" s="168"/>
      <c r="C326" s="168"/>
      <c r="D326" s="169"/>
      <c r="E326" s="169"/>
      <c r="F326" s="169"/>
      <c r="G326" s="169"/>
    </row>
    <row r="327" spans="1:7" ht="12.75">
      <c r="A327" s="64"/>
      <c r="B327" s="66"/>
      <c r="C327" s="64"/>
      <c r="D327" s="66"/>
      <c r="E327" s="69"/>
      <c r="F327" s="69"/>
      <c r="G327" s="69"/>
    </row>
    <row r="328" spans="1:7" ht="13.5">
      <c r="A328" s="44"/>
      <c r="B328" s="17"/>
      <c r="C328" s="44"/>
      <c r="D328" s="17"/>
      <c r="E328" s="35"/>
      <c r="F328" s="35"/>
      <c r="G328" s="35"/>
    </row>
    <row r="329" spans="1:7" ht="13.5">
      <c r="A329" s="44"/>
      <c r="B329" s="17"/>
      <c r="C329" s="44"/>
      <c r="D329" s="17"/>
      <c r="E329" s="35"/>
      <c r="F329" s="35"/>
      <c r="G329" s="35"/>
    </row>
    <row r="330" spans="1:7" ht="13.5">
      <c r="A330" s="44"/>
      <c r="B330" s="17"/>
      <c r="C330" s="44"/>
      <c r="D330" s="17"/>
      <c r="E330" s="35"/>
      <c r="F330" s="35"/>
      <c r="G330" s="35"/>
    </row>
    <row r="331" spans="1:7" ht="13.5">
      <c r="A331" s="44"/>
      <c r="B331" s="17"/>
      <c r="C331" s="44"/>
      <c r="D331" s="17"/>
      <c r="E331" s="35"/>
      <c r="F331" s="35"/>
      <c r="G331" s="35"/>
    </row>
    <row r="332" spans="1:7" ht="13.5">
      <c r="A332" s="44"/>
      <c r="B332" s="17"/>
      <c r="C332" s="44"/>
      <c r="D332" s="17"/>
      <c r="E332" s="35"/>
      <c r="F332" s="35"/>
      <c r="G332" s="35"/>
    </row>
    <row r="333" spans="1:7" ht="13.5">
      <c r="A333" s="44"/>
      <c r="B333" s="17"/>
      <c r="C333" s="44"/>
      <c r="D333" s="17"/>
      <c r="E333" s="35"/>
      <c r="F333" s="35"/>
      <c r="G333" s="35"/>
    </row>
    <row r="334" spans="1:7" ht="13.5">
      <c r="A334" s="44"/>
      <c r="B334" s="17"/>
      <c r="C334" s="44"/>
      <c r="D334" s="17"/>
      <c r="E334" s="35"/>
      <c r="F334" s="35"/>
      <c r="G334" s="35"/>
    </row>
    <row r="335" spans="1:7" ht="13.5">
      <c r="A335" s="44"/>
      <c r="B335" s="17"/>
      <c r="C335" s="44"/>
      <c r="D335" s="17"/>
      <c r="E335" s="35"/>
      <c r="F335" s="35"/>
      <c r="G335" s="35"/>
    </row>
    <row r="336" spans="1:7" ht="13.5">
      <c r="A336" s="44"/>
      <c r="B336" s="17"/>
      <c r="C336" s="44"/>
      <c r="D336" s="17"/>
      <c r="E336" s="35"/>
      <c r="F336" s="35"/>
      <c r="G336" s="35"/>
    </row>
    <row r="337" spans="1:7" ht="13.5">
      <c r="A337" s="44"/>
      <c r="B337" s="17"/>
      <c r="C337" s="44"/>
      <c r="D337" s="17"/>
      <c r="E337" s="35"/>
      <c r="F337" s="35"/>
      <c r="G337" s="35"/>
    </row>
    <row r="338" spans="1:7" ht="13.5">
      <c r="A338" s="44"/>
      <c r="B338" s="17"/>
      <c r="C338" s="44"/>
      <c r="D338" s="17"/>
      <c r="E338" s="35"/>
      <c r="F338" s="35"/>
      <c r="G338" s="35"/>
    </row>
    <row r="339" spans="1:7" ht="13.5">
      <c r="A339" s="44"/>
      <c r="B339" s="17"/>
      <c r="C339" s="44"/>
      <c r="D339" s="17"/>
      <c r="E339" s="35"/>
      <c r="F339" s="35"/>
      <c r="G339" s="35"/>
    </row>
    <row r="340" spans="1:7" ht="13.5">
      <c r="A340" s="44"/>
      <c r="B340" s="17"/>
      <c r="C340" s="44"/>
      <c r="D340" s="17"/>
      <c r="E340" s="35"/>
      <c r="F340" s="35"/>
      <c r="G340" s="35"/>
    </row>
    <row r="341" spans="1:7" ht="13.5">
      <c r="A341" s="44"/>
      <c r="B341" s="17"/>
      <c r="C341" s="44"/>
      <c r="D341" s="17"/>
      <c r="E341" s="35"/>
      <c r="F341" s="35"/>
      <c r="G341" s="35"/>
    </row>
    <row r="342" spans="1:7" ht="13.5">
      <c r="A342" s="44"/>
      <c r="B342" s="17"/>
      <c r="C342" s="44"/>
      <c r="D342" s="17"/>
      <c r="E342" s="35"/>
      <c r="F342" s="35"/>
      <c r="G342" s="35"/>
    </row>
    <row r="343" spans="1:7" ht="13.5">
      <c r="A343" s="44"/>
      <c r="B343" s="17"/>
      <c r="C343" s="44"/>
      <c r="D343" s="17"/>
      <c r="E343" s="35"/>
      <c r="F343" s="35"/>
      <c r="G343" s="35"/>
    </row>
    <row r="344" spans="1:7" ht="13.5">
      <c r="A344" s="44"/>
      <c r="B344" s="17"/>
      <c r="C344" s="44"/>
      <c r="D344" s="17"/>
      <c r="E344" s="35"/>
      <c r="F344" s="35"/>
      <c r="G344" s="35"/>
    </row>
    <row r="345" spans="1:7" ht="13.5">
      <c r="A345" s="44"/>
      <c r="B345" s="17"/>
      <c r="C345" s="44"/>
      <c r="D345" s="17"/>
      <c r="E345" s="35"/>
      <c r="F345" s="35"/>
      <c r="G345" s="35"/>
    </row>
    <row r="346" spans="1:7" ht="13.5">
      <c r="A346" s="44"/>
      <c r="B346" s="17"/>
      <c r="C346" s="44"/>
      <c r="D346" s="17"/>
      <c r="E346" s="35"/>
      <c r="F346" s="35"/>
      <c r="G346" s="35"/>
    </row>
    <row r="347" spans="1:7" ht="13.5">
      <c r="A347" s="67"/>
      <c r="B347" s="13"/>
      <c r="C347" s="67"/>
      <c r="D347" s="13"/>
      <c r="E347" s="36"/>
      <c r="F347" s="36"/>
      <c r="G347" s="36"/>
    </row>
    <row r="348" spans="1:7" ht="12.75">
      <c r="A348" s="64"/>
      <c r="B348" s="64"/>
      <c r="C348" s="64"/>
      <c r="D348" s="64"/>
      <c r="E348" s="64"/>
      <c r="F348" s="64"/>
      <c r="G348" s="64"/>
    </row>
    <row r="349" spans="1:7" ht="12.75">
      <c r="A349" s="64"/>
      <c r="B349" s="64"/>
      <c r="C349" s="64"/>
      <c r="D349" s="64"/>
      <c r="E349" s="64"/>
      <c r="F349" s="64"/>
      <c r="G349" s="64"/>
    </row>
    <row r="350" spans="1:7" ht="12.75">
      <c r="A350" s="64"/>
      <c r="B350" s="64"/>
      <c r="C350" s="64"/>
      <c r="D350" s="64"/>
      <c r="E350" s="64"/>
      <c r="F350" s="64"/>
      <c r="G350" s="64"/>
    </row>
    <row r="351" spans="1:7" ht="12.75">
      <c r="A351" s="64"/>
      <c r="B351" s="64"/>
      <c r="C351" s="64"/>
      <c r="D351" s="64"/>
      <c r="E351" s="64"/>
      <c r="F351" s="64"/>
      <c r="G351" s="64"/>
    </row>
    <row r="352" spans="1:7" ht="12.75">
      <c r="A352" s="64"/>
      <c r="B352" s="64"/>
      <c r="C352" s="64"/>
      <c r="D352" s="64"/>
      <c r="E352" s="64"/>
      <c r="F352" s="64"/>
      <c r="G352" s="64"/>
    </row>
    <row r="353" spans="1:7" ht="12.75">
      <c r="A353" s="64"/>
      <c r="B353" s="64"/>
      <c r="C353" s="64"/>
      <c r="D353" s="64"/>
      <c r="E353" s="64"/>
      <c r="F353" s="64"/>
      <c r="G353" s="64"/>
    </row>
    <row r="354" spans="1:7" ht="12.75">
      <c r="A354" s="64"/>
      <c r="B354" s="64"/>
      <c r="C354" s="64"/>
      <c r="D354" s="64"/>
      <c r="E354" s="64"/>
      <c r="F354" s="64"/>
      <c r="G354" s="64"/>
    </row>
  </sheetData>
  <sheetProtection/>
  <mergeCells count="20">
    <mergeCell ref="A324:D326"/>
    <mergeCell ref="E324:F326"/>
    <mergeCell ref="G324:G326"/>
    <mergeCell ref="A287:G288"/>
    <mergeCell ref="A292:G292"/>
    <mergeCell ref="A294:D296"/>
    <mergeCell ref="E294:F296"/>
    <mergeCell ref="G294:G296"/>
    <mergeCell ref="A131:J131"/>
    <mergeCell ref="A138:D139"/>
    <mergeCell ref="A169:J169"/>
    <mergeCell ref="A176:D177"/>
    <mergeCell ref="A206:J206"/>
    <mergeCell ref="A213:D214"/>
    <mergeCell ref="A1:J1"/>
    <mergeCell ref="A8:D9"/>
    <mergeCell ref="A45:J45"/>
    <mergeCell ref="A52:D53"/>
    <mergeCell ref="A87:J87"/>
    <mergeCell ref="A94:D9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Proiete</dc:creator>
  <cp:keywords/>
  <dc:description/>
  <cp:lastModifiedBy>Maria Céu Proiete</cp:lastModifiedBy>
  <cp:lastPrinted>2008-02-03T18:21:45Z</cp:lastPrinted>
  <dcterms:created xsi:type="dcterms:W3CDTF">2008-01-27T15:38:04Z</dcterms:created>
  <dcterms:modified xsi:type="dcterms:W3CDTF">2008-02-04T11:09:01Z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